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9660" activeTab="0"/>
  </bookViews>
  <sheets>
    <sheet name="Проспект мира, 32- 1эт " sheetId="1" r:id="rId1"/>
    <sheet name="Проспект мира, 32" sheetId="2" r:id="rId2"/>
    <sheet name="Рыбацкая, 17Б1" sheetId="3" r:id="rId3"/>
    <sheet name="Рыбацкая, 17Б для первых эт " sheetId="4" r:id="rId4"/>
    <sheet name="Спортивная, 18 А-содержание" sheetId="5" r:id="rId5"/>
    <sheet name="Приморский проспект, 16-1эт" sheetId="6" r:id="rId6"/>
    <sheet name="Приморский проспект 16" sheetId="7" r:id="rId7"/>
    <sheet name="Сидоренко, 3" sheetId="8" r:id="rId8"/>
    <sheet name="Чехова, 16" sheetId="9" r:id="rId9"/>
    <sheet name="Чехова, 12" sheetId="10" r:id="rId10"/>
    <sheet name="Бульвар Энт. 14" sheetId="11" r:id="rId11"/>
    <sheet name="Бульвар Энтузиастов, 14- 1эт." sheetId="12" r:id="rId12"/>
    <sheet name="Бульвар Энтузиастов, 17- 1э " sheetId="13" r:id="rId13"/>
    <sheet name="Бульвар Энт. 17 " sheetId="14" r:id="rId14"/>
    <sheet name="Малиновского, 2" sheetId="15" r:id="rId15"/>
    <sheet name="13,97" sheetId="16" r:id="rId16"/>
    <sheet name="11,71" sheetId="17" r:id="rId17"/>
    <sheet name="20,02" sheetId="18" r:id="rId18"/>
    <sheet name="16,32" sheetId="19" r:id="rId19"/>
    <sheet name="14,7" sheetId="20" r:id="rId20"/>
    <sheet name="19,29" sheetId="21" r:id="rId21"/>
    <sheet name="15,59" sheetId="22" r:id="rId22"/>
    <sheet name="10,26" sheetId="23" r:id="rId23"/>
    <sheet name="Дзержинского, 14 А" sheetId="24" r:id="rId24"/>
    <sheet name="Дзержинского, 18" sheetId="25" r:id="rId25"/>
    <sheet name="Дзержинского, 20" sheetId="26" r:id="rId26"/>
    <sheet name="Дзержинского, 24" sheetId="27" r:id="rId27"/>
    <sheet name="Дзержинского,25" sheetId="28" r:id="rId28"/>
    <sheet name="Дзержинского, 26" sheetId="29" r:id="rId29"/>
    <sheet name="Минская, 1" sheetId="30" r:id="rId30"/>
    <sheet name="Минская, 17" sheetId="31" r:id="rId31"/>
    <sheet name="Пограничная, 32" sheetId="32" r:id="rId32"/>
    <sheet name="Нахимовская, 15" sheetId="33" r:id="rId33"/>
    <sheet name="Верхне-Морская" sheetId="34" r:id="rId34"/>
    <sheet name="Спортивная, 18 А" sheetId="35" r:id="rId35"/>
    <sheet name="Приморский бульвар, 5- 1эт" sheetId="36" r:id="rId36"/>
    <sheet name="Приморский бульвар, 5" sheetId="37" r:id="rId37"/>
    <sheet name="Богситогорская, 49 Б" sheetId="38" r:id="rId38"/>
    <sheet name="Восточный проспект, 2 2" sheetId="39" r:id="rId39"/>
    <sheet name="Восточный проспект, 2  3" sheetId="40" r:id="rId40"/>
    <sheet name="Восточный проспект, 19" sheetId="41" r:id="rId41"/>
    <sheet name="Восточный проспект, 19- 1 эт" sheetId="42" r:id="rId42"/>
    <sheet name="Приморский проспект, 22 -1эт" sheetId="43" r:id="rId43"/>
    <sheet name="Приморский проспект, 22" sheetId="44" r:id="rId44"/>
    <sheet name="Невельского, 8" sheetId="45" r:id="rId45"/>
    <sheet name="Северный пр. 18" sheetId="46" r:id="rId46"/>
    <sheet name="Северный проспект, 20 А" sheetId="47" r:id="rId47"/>
    <sheet name="Северный проспект, 20" sheetId="48" r:id="rId48"/>
    <sheet name="Северный проспект, 30" sheetId="49" r:id="rId49"/>
    <sheet name="Дзержинского 7А -13,97" sheetId="50" r:id="rId50"/>
    <sheet name="Советская, 9 -1эт" sheetId="51" r:id="rId51"/>
    <sheet name="Советская, 9" sheetId="52" r:id="rId52"/>
    <sheet name="Рыбацкая, 17А для первых эт." sheetId="53" r:id="rId53"/>
    <sheet name="Рыбацкая, 17А" sheetId="54" r:id="rId54"/>
  </sheets>
  <definedNames>
    <definedName name="_xlnm.Print_Area" localSheetId="37">'Богситогорская, 49 Б'!$A$1:$E$44</definedName>
    <definedName name="_xlnm.Print_Area" localSheetId="10">'Бульвар Энт. 14'!$A$1:$E$46</definedName>
    <definedName name="_xlnm.Print_Area" localSheetId="13">'Бульвар Энт. 17 '!$A$1:$E$46</definedName>
    <definedName name="_xlnm.Print_Area" localSheetId="11">'Бульвар Энтузиастов, 14- 1эт.'!$A$1:$E$46</definedName>
    <definedName name="_xlnm.Print_Area" localSheetId="12">'Бульвар Энтузиастов, 17- 1э '!$A$1:$E$46</definedName>
    <definedName name="_xlnm.Print_Area" localSheetId="33">'Верхне-Морская'!$A$1:$E$43</definedName>
    <definedName name="_xlnm.Print_Area" localSheetId="40">'Восточный проспект, 19'!$A$1:$E$46</definedName>
    <definedName name="_xlnm.Print_Area" localSheetId="41">'Восточный проспект, 19- 1 эт'!$A$1:$E$46</definedName>
    <definedName name="_xlnm.Print_Area" localSheetId="39">'Восточный проспект, 2  3'!$A$1:$E$43</definedName>
    <definedName name="_xlnm.Print_Area" localSheetId="38">'Восточный проспект, 2 2'!$A$1:$E$43</definedName>
    <definedName name="_xlnm.Print_Area" localSheetId="49">'Дзержинского 7А -13,97'!$A$1:$E$44</definedName>
    <definedName name="_xlnm.Print_Area" localSheetId="23">'Дзержинского, 14 А'!$A$1:$E$43</definedName>
    <definedName name="_xlnm.Print_Area" localSheetId="24">'Дзержинского, 18'!$A$1:$E$43</definedName>
    <definedName name="_xlnm.Print_Area" localSheetId="25">'Дзержинского, 20'!$A$1:$E$43</definedName>
    <definedName name="_xlnm.Print_Area" localSheetId="26">'Дзержинского, 24'!$A$1:$E$43</definedName>
    <definedName name="_xlnm.Print_Area" localSheetId="28">'Дзержинского, 26'!$A$1:$E$43</definedName>
    <definedName name="_xlnm.Print_Area" localSheetId="27">'Дзержинского,25'!$A$1:$E$45</definedName>
    <definedName name="_xlnm.Print_Area" localSheetId="14">'Малиновского, 2'!$A$1:$E$43</definedName>
    <definedName name="_xlnm.Print_Area" localSheetId="29">'Минская, 1'!$A$1:$E$43</definedName>
    <definedName name="_xlnm.Print_Area" localSheetId="30">'Минская, 17'!$A$1:$E$43</definedName>
    <definedName name="_xlnm.Print_Area" localSheetId="32">'Нахимовская, 15'!$A$1:$E$43</definedName>
    <definedName name="_xlnm.Print_Area" localSheetId="44">'Невельского, 8'!$A$1:$E$43</definedName>
    <definedName name="_xlnm.Print_Area" localSheetId="31">'Пограничная, 32'!$A$1:$E$44</definedName>
    <definedName name="_xlnm.Print_Area" localSheetId="36">'Приморский бульвар, 5'!$A$1:$E$61</definedName>
    <definedName name="_xlnm.Print_Area" localSheetId="35">'Приморский бульвар, 5- 1эт'!$A$1:$E$47</definedName>
    <definedName name="_xlnm.Print_Area" localSheetId="6">'Приморский проспект 16'!$A$1:$E$46</definedName>
    <definedName name="_xlnm.Print_Area" localSheetId="5">'Приморский проспект, 16-1эт'!$A$1:$E$46</definedName>
    <definedName name="_xlnm.Print_Area" localSheetId="43">'Приморский проспект, 22'!$A$1:$E$46</definedName>
    <definedName name="_xlnm.Print_Area" localSheetId="42">'Приморский проспект, 22 -1эт'!$A$1:$E$46</definedName>
    <definedName name="_xlnm.Print_Area" localSheetId="1">'Проспект мира, 32'!$A$1:$E$47</definedName>
    <definedName name="_xlnm.Print_Area" localSheetId="0">'Проспект мира, 32- 1эт '!$A$1:$E$47</definedName>
    <definedName name="_xlnm.Print_Area" localSheetId="53">'Рыбацкая, 17А'!$A$1:$E$47</definedName>
    <definedName name="_xlnm.Print_Area" localSheetId="52">'Рыбацкая, 17А для первых эт.'!$A$1:$E$47</definedName>
    <definedName name="_xlnm.Print_Area" localSheetId="3">'Рыбацкая, 17Б для первых эт '!$A$1:$E$47</definedName>
    <definedName name="_xlnm.Print_Area" localSheetId="2">'Рыбацкая, 17Б1'!$A$1:$E$45</definedName>
    <definedName name="_xlnm.Print_Area" localSheetId="45">'Северный пр. 18'!$A$1:$E$43</definedName>
    <definedName name="_xlnm.Print_Area" localSheetId="47">'Северный проспект, 20'!$A$1:$E$44</definedName>
    <definedName name="_xlnm.Print_Area" localSheetId="46">'Северный проспект, 20 А'!$A$1:$E$43</definedName>
    <definedName name="_xlnm.Print_Area" localSheetId="48">'Северный проспект, 30'!$A$1:$E$43</definedName>
    <definedName name="_xlnm.Print_Area" localSheetId="7">'Сидоренко, 3'!$A$1:$E$43</definedName>
    <definedName name="_xlnm.Print_Area" localSheetId="51">'Советская, 9'!$A$1:$E$46</definedName>
    <definedName name="_xlnm.Print_Area" localSheetId="50">'Советская, 9 -1эт'!$A$1:$E$46</definedName>
    <definedName name="_xlnm.Print_Area" localSheetId="34">'Спортивная, 18 А'!$A$1:$E$43</definedName>
    <definedName name="_xlnm.Print_Area" localSheetId="9">'Чехова, 12'!$A$1:$E$43</definedName>
    <definedName name="_xlnm.Print_Area" localSheetId="8">'Чехова, 16'!$A$1:$E$43</definedName>
  </definedNames>
  <calcPr fullCalcOnLoad="1"/>
</workbook>
</file>

<file path=xl/sharedStrings.xml><?xml version="1.0" encoding="utf-8"?>
<sst xmlns="http://schemas.openxmlformats.org/spreadsheetml/2006/main" count="3593" uniqueCount="152">
  <si>
    <t>Наименование работ и услуг</t>
  </si>
  <si>
    <t>Периодичность</t>
  </si>
  <si>
    <t>Подметание полов во всех помещениях общего пользования</t>
  </si>
  <si>
    <t>по мере необходимости</t>
  </si>
  <si>
    <t xml:space="preserve">Протирка пыли с подоконников, оконных решеток, почтовых ящиков, дверей, шкафов для электросчетчиков </t>
  </si>
  <si>
    <t>1 раз в месяц</t>
  </si>
  <si>
    <t>Протирка пыли с колпаков светильников, обметание пыли с потолка и стен в помещениях общего пользования</t>
  </si>
  <si>
    <t>2 раза в год</t>
  </si>
  <si>
    <t>1. Содержание помещений общего пользования:</t>
  </si>
  <si>
    <t>2. Уборка земельного участка, входящего в состав общего имущества многоквартирного дома.</t>
  </si>
  <si>
    <t>Подметание земельного участка в летний период.</t>
  </si>
  <si>
    <t>1 раз в сутки</t>
  </si>
  <si>
    <t xml:space="preserve">Уборка мусора с газонов, очистка урн </t>
  </si>
  <si>
    <t>ежедневно</t>
  </si>
  <si>
    <t xml:space="preserve">Уборка мусора на контейнерных площадках </t>
  </si>
  <si>
    <t xml:space="preserve">Скос травы на газонах </t>
  </si>
  <si>
    <t>3 раза за сезон</t>
  </si>
  <si>
    <t>Подметание снега при отсутствии снегопадов</t>
  </si>
  <si>
    <t>1 раз в 2 суток</t>
  </si>
  <si>
    <t>Сдвигание  и подметание снега в дни снегопада</t>
  </si>
  <si>
    <t>не позднее 2 часов после окончания снегопада</t>
  </si>
  <si>
    <t>Очистка территории от наледи и льда</t>
  </si>
  <si>
    <t>не позднее 3 суток со дня образования</t>
  </si>
  <si>
    <t>Посыпка территории песком или смесью песка с хлоридами</t>
  </si>
  <si>
    <t>Текущий ремонт детских и спортивных площадок, элементов благоустройства</t>
  </si>
  <si>
    <t>Санитарная подрезка деревьев и кустов</t>
  </si>
  <si>
    <t>по мере обращения граждан</t>
  </si>
  <si>
    <t>Выполнение работ согласно плану по текущему ремонту</t>
  </si>
  <si>
    <t>4.Проведение технических осмотров и мелкий ремонт</t>
  </si>
  <si>
    <t>1 раз в год</t>
  </si>
  <si>
    <t>Дератизация мест общего пользования</t>
  </si>
  <si>
    <t>5. Устранение аварии и выполнение заявок населения</t>
  </si>
  <si>
    <t>немедленно</t>
  </si>
  <si>
    <t>Устранение аварии на системах тепло-, энерго-, водоснабжения и водоотведения.</t>
  </si>
  <si>
    <t xml:space="preserve">Уборка чердачного и подвального помещений </t>
  </si>
  <si>
    <t>Итого:</t>
  </si>
  <si>
    <t>Стоимость на 1 кв.м общей площади(руб.в месяц)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</si>
  <si>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</si>
  <si>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1-3 этажи -ежедн., выше 3 этажа - 3 раза в неделю</t>
  </si>
  <si>
    <t xml:space="preserve">3. Текущий ремонт общего имущества </t>
  </si>
  <si>
    <t>Технический осмотр элементов и помещений зданий, подготовка к эксплуатации в весенне-летний период</t>
  </si>
  <si>
    <t>Технический осмотр элементов и помещений зданий, подготовка к эксплуатации в осенне-зимний период</t>
  </si>
  <si>
    <t>1 раз год</t>
  </si>
  <si>
    <t>2 раза в год, по заявкам граждан</t>
  </si>
  <si>
    <t>Аварийное обслуживание</t>
  </si>
  <si>
    <t>в течение 1 суток с момента поступления заявки</t>
  </si>
  <si>
    <t xml:space="preserve">Генеральный Директор                                                                                                                                                                                              </t>
  </si>
  <si>
    <t xml:space="preserve">Выполнение заявок населения: -протечка кровли, нарушение системы тепло-водоснабжения, водоотвода, замена разбитого стекла, неисправность осветительного оборудованияпомещений общего пользования, неисправность осветительного оборудования помещений общего пользования, неисправность электрической проводки, оборудования     </t>
  </si>
  <si>
    <t>с момента поступления заявки в течении 1 суток</t>
  </si>
  <si>
    <t>повреждение системы организованного водоотвода</t>
  </si>
  <si>
    <t xml:space="preserve">в течении 5 суток </t>
  </si>
  <si>
    <t>неисправность в системе освещения помещений общего пользования</t>
  </si>
  <si>
    <t xml:space="preserve">в течении 7 суток </t>
  </si>
  <si>
    <t>Всего:</t>
  </si>
  <si>
    <t>Размер планового финансирования в месяц, руб.</t>
  </si>
  <si>
    <t>Размер планового финансирования в год, руб.</t>
  </si>
  <si>
    <t xml:space="preserve">Перечень обязательных работ и услуг по содержанию и ремонту общего имущества в многоквартирных благоустроенных домах с водопроводом, канализацией, централизованным отоплением, горячим водоснабжением </t>
  </si>
  <si>
    <t xml:space="preserve">Перечень обязательных работ и услуг по содержанию и ремонту общего имущества в многоквартирных неблагоустроенных домах без водоснабжения, без канализации, с централизованным отоплением </t>
  </si>
  <si>
    <t xml:space="preserve">Перечень обязательных работ и услуг по содержанию и ремонту общего имущества в многоквартирных благоустроенных домах с водопроводом, канализацией, централизованным отоплением, горячим водоснабжением, с лифтами </t>
  </si>
  <si>
    <t>4. Содержание и текущий ремонт лифтов</t>
  </si>
  <si>
    <t>Техническое содержание, обслуживание и ремонт лифтов</t>
  </si>
  <si>
    <t>обеспечение содержания лифта в исправном состоянии</t>
  </si>
  <si>
    <t>5.Проведение технических осмотров и мелкий ремонт</t>
  </si>
  <si>
    <t>6. Устранение аварии и выполнение заявок населения</t>
  </si>
  <si>
    <t xml:space="preserve">Перечень обязательных работ и услуг по содержанию и ремонту общего имущества в многоквартирных благоустроенных домах с водопроводом, канализацией, централизованным отоплением, горячим водоснабжением, с лифтами для граждан проживающих на первых этажах </t>
  </si>
  <si>
    <t xml:space="preserve">4. Содержание и текущий ремонт лифтов </t>
  </si>
  <si>
    <t xml:space="preserve">Перечень обязательных работ и услуг по содержанию и ремонту общего имущества в многоквартирных благоустроенных домах с водопроводом, канализацией, централизованным отоплением, без горячего водоснабжения, с лифтами </t>
  </si>
  <si>
    <t xml:space="preserve">Перечень обязательных работ и услуг по содержанию и ремонту общего имущества в многоквартирных благоустроенных домах с водопроводом, канализацией, централизованным отоплением, без горячего водоснабжения, с лифтами для граждан проживающих на первых этажах </t>
  </si>
  <si>
    <t>Устранение незначительных неисправностей в системах тепло- водоснабжения, водоотведения, вентиляции, дымоудаления, электротехнических устройств</t>
  </si>
  <si>
    <t xml:space="preserve">Устранение незначительных неисправностей в системах тепло- водоснабжения, водоотведения, вентиляции, дымоудаления, электротехнических устройств </t>
  </si>
  <si>
    <t xml:space="preserve">Выполнение заявок населения: -протечка кровли, нарушение системы теплоснабжения, замена разбитого стекла, неисправность осветительного оборудования помещений общего пользования, неисправность электрической проводки, оборудования     </t>
  </si>
  <si>
    <t>Устранение незначительных неисправностей в системах вентиляции, дымоудаления, электротехнических устройств</t>
  </si>
  <si>
    <t>Устранение аварии на системах  энергоснабжения</t>
  </si>
  <si>
    <t xml:space="preserve">Выполнение заявок населения: -протечка кровли, замена разбитого стекла, неисправность осветительного оборудования помещений общего пользования, неисправность электрической проводки, оборудования     </t>
  </si>
  <si>
    <t xml:space="preserve">Перечень обязательных работ и услуг по содержанию и ремонту общего имущества в многоквартирных неблагоустроенных домах без водоснабжения, без канализации, с печным отоплением </t>
  </si>
  <si>
    <t xml:space="preserve">Перечень обязательных работ и услуг по содержанию и ремонту общего имущества в многоквартирного неблагоустроенного дома по адресу ул.Дзержинского, дом 25, г.Находка, жилая площадь 372,8 - без водоснабжения, без канализации, с печным отоплением </t>
  </si>
  <si>
    <t xml:space="preserve">Перечень обязательных работ и услуг по содержанию и ремонту общего имущества в многоквартирного благоустроенного дома по адресу ул. Пограничная, дом 32, г. Находка, жилая площадь - 5770,6 кв. м.  с водопроводом, канализацией, централизованным отоплением, горячим водоснабжением </t>
  </si>
  <si>
    <r>
      <t xml:space="preserve">Перечень обязательных работ и услуг по содержанию и ремонту общего имущества многоквартирного благоустроенного дома по адресу </t>
    </r>
    <r>
      <rPr>
        <b/>
        <i/>
        <sz val="11"/>
        <color indexed="8"/>
        <rFont val="Calibri"/>
        <family val="2"/>
      </rPr>
      <t>Северный проспект, дом 20 А жилая площадь - 3307,89 кв.м</t>
    </r>
    <r>
      <rPr>
        <b/>
        <sz val="11"/>
        <color indexed="8"/>
        <rFont val="Calibri"/>
        <family val="2"/>
      </rPr>
      <t xml:space="preserve">.  с водопроводом, канализацией, централизованным отоплением, горячим водоснабжением </t>
    </r>
  </si>
  <si>
    <t xml:space="preserve">Перечень обязательных работ и услуг по содержанию и ремонту общего имущества многоквартирного благоустроенного дома по адресу Северный проспект, дом 20 жилая площадь - 4471,8 кв. м. с водопроводом, канализацией, централизованным отоплением, горячим водоснабжением </t>
  </si>
  <si>
    <t xml:space="preserve">Перечень обязательных работ и услуг по содержанию и ремонту общего имущества  многоквартирного благоустроенного домах по адресу Северный проспект, дом 30 - жилая площадь 4322 кв.м.  с водопроводом, канализацией, централизованным отоплением, горячим водоснабжением </t>
  </si>
  <si>
    <t>Влажная уборка (протирка пыли с колпаков светильников, обметание пыли с потолка и стен в помещениях общего пользования)</t>
  </si>
  <si>
    <t xml:space="preserve">Генеральный Директор ООО "Сантехсервис"                                                                                                                                                                                              </t>
  </si>
  <si>
    <t>Григолия Г.А.</t>
  </si>
  <si>
    <t>Влажная уборка(протирка пыли с колпаков светильников, обметание пыли с потолка и стен в помещениях общего пользования)</t>
  </si>
  <si>
    <t xml:space="preserve">Перечень обязательных работ и услуг по содержанию и ремонту общего имущества в многоквартирных благоустроенных домах по адресу ул.Малиновского, дом 2 г.Находка- площадь -2516,5 м2 с водопроводом, канализацией, централизованным отоплением, без горячего водоснабжения, при наличии ванн </t>
  </si>
  <si>
    <t xml:space="preserve">Перечень обязательных работ и услуг по содержанию и ремонту общего имущества в многоквартирных благоустроенных домах по адресу ул. г.Находка с водопроводом, канализацией, централизованным отоплением, без горячего водоснабжения, при наличии ванн </t>
  </si>
  <si>
    <t xml:space="preserve">Генеральный Директор ООО "УК СантехСервис"                                                                                                                                                                                              </t>
  </si>
  <si>
    <t>Евстропов А.Г.</t>
  </si>
  <si>
    <t xml:space="preserve">Перечень обязательных работ и услуг по содержанию и ремонту общего имущества в многоквартирного благоустроенного дома по адресу ул.Чехова, дом 12 площадь - 5290,3 кв. м. с водопроводом, канализацией, централизованным отоплением, горячим водоснабжением </t>
  </si>
  <si>
    <t xml:space="preserve">Перечень обязательных работ и услуг по содержанию и ремонту общего имущества в многоквартирного благоустроенного дома по адресу ул.Чехова, дом 16 площадь - 8559,8 кв. м. с водопроводом, канализацией, централизованным отоплением, горячим водоснабжением </t>
  </si>
  <si>
    <t xml:space="preserve">Перечень обязательных работ и услуг по содержанию и ремонту общего имущества в многоквартирного благоустроенного дома по адресу ул.Сидоренко, дом 3 площадь - 2379,6 кв. м. с водопроводом, канализацией, централизованным отоплением, горячим водоснабжением </t>
  </si>
  <si>
    <t xml:space="preserve">Перечень обязательных работ и услуг по содержанию и ремонту общего имущества  многоквартирного благоустроенного дома по адресу п. Врангель, Приморский проспект, д.16 площадь-4326,9 кв. м. с водопроводом, канализацией, централизованным отоплением, без горячего водоснабжения, с лифтами </t>
  </si>
  <si>
    <t xml:space="preserve">Перечень обязательных работ и услуг по содержанию и ремонту общего имущества многоквартирного благоустроенного дома по адресу п. Врангель, Приморский проспект, д.16 площадь-4326,9 кв. м.  с водопроводом, канализацией, централизованным отоплением, без горячего водоснабжения, с лифтами для граждан проживающих на первых этажах </t>
  </si>
  <si>
    <t xml:space="preserve">Генеральный директор ООО "Сантехсервис"                                                        Григолия Г.А.                                                                                                                                                                                                                                </t>
  </si>
  <si>
    <t xml:space="preserve">Генеральный Директор ООО "Сантехсервис"                                                                      Григолия Г.А.                                                                                                                       </t>
  </si>
  <si>
    <t xml:space="preserve">Перечень обязательных работ и услуг по содержанию и ремонту общего имущества  многоквартирного благоустроенного дома по адресу ул.Дзержинского, дом 7А  г.Находка - жилая площадь 3081,3 кв.м.  с водопроводом, канализацией, централизованным отоплением, без  горячего водоснабжения </t>
  </si>
  <si>
    <t>Перечень обязательных работ и услуг по содержанию и ремонту общего имущества  многоквартирного благоустроенного домах по адресу ул.Советская, дом 9 г.Находка - жилая площадь 4046,5 кв.м.  с водопроводом, канализацией, централизованным отоплением, горячим водоснабжением  и лифтами.</t>
  </si>
  <si>
    <t>Содержание и текущий ремонт общего имущества, руб.</t>
  </si>
  <si>
    <t>Перечень обязательных работ и услуг по содержанию и ремонту общего имущества  многоквартирного благоустроенного дома по адресу ул.Советская, дом 9 г.Находка - жилая площадь 4046,5 кв.м.  с водопроводом, канализацией, централизованным отоплением, горячим водоснабжением  и с лифтам, для граждан проживающих на первых этажах .</t>
  </si>
  <si>
    <t>Содержание и текущий ремонт  общего имущества многоквартирного благоустроенного дома всего:</t>
  </si>
  <si>
    <t>Всего за текущий ремонт и обслуживания общего имущества:</t>
  </si>
  <si>
    <t>Перечень обязательных работ и услуг по содержанию и ремонту общего имущества  многоквартирного благоустроенного домах по адресу ул.Рыбацкая, дом 17 А г.Находка - жилая площадь 4133 кв.м.  с водопроводом, канализацией, централизованным отоплением, горячим водоснабжением и лифтом</t>
  </si>
  <si>
    <t xml:space="preserve">Перечень обязательных работ и услуг по содержанию и ремонту общего имущества  многоквартирного благоустроенного дома по адресу ул.Рыбацкая, дом 17 А г.Находка - жилая площадь 4133 кв.м.  с водопроводом, канализацией, централизованным отоплением, горячим водоснабжением  и  лифтом, для граждан проживающих на первых этажах . </t>
  </si>
  <si>
    <t>Всего с лифтом:</t>
  </si>
  <si>
    <t>Размер планового финансирования в месяц, содержание и текущий ремонт общего имущества, руб.</t>
  </si>
  <si>
    <t>Размер планового финансирования в год,содержание и текущий ремонт общего имущества, руб.</t>
  </si>
  <si>
    <t>Перечень обязательных работ и услуг по содержанию и ремонту общего имущества в многоквартирном благоустроенном доме по адресу ул. г.Находка  Северный проспект, 18 площадь-6902 кв. м. с водопроводом, канализацией, централизованным отоплением, без горячего водоснабжения</t>
  </si>
  <si>
    <t xml:space="preserve">Перечень обязательных работ и услуг по содержанию и ремонту общего имущества многоквартирного благоустроенного дома по адресу г.Находка,Бульвар Энтузиастов , д.14 площадь-5004,4 кв. м.  с водопроводом, канализацией, централизованным отоплением, без горячего водоснабжения, с лифтами для граждан проживающих на первых этажах </t>
  </si>
  <si>
    <t xml:space="preserve">Перечень обязательных работ и услуг по содержанию и ремонту общего имущества  многоквартирного благоустроенного дома по адресу г.Находка, Бульвар Энтузиастов, д.14 площадь-5004,4 кв. м. с водопроводом, канализацией, централизованным отоплением, без горячего водоснабжения, с лифтами </t>
  </si>
  <si>
    <t>не позднее 1 суток со дня образования</t>
  </si>
  <si>
    <t>1 раз в неделю</t>
  </si>
  <si>
    <t xml:space="preserve">Перечень обязательных работ и услуг по содержанию и ремонту общего имущества многоквартирного благоустроенного дома по адресу г.Находка,Бульвар Энтузиастов , д.17 площадь-5010,2 кв. м.  с водопроводом, канализацией, централизованным отоплением, без горячего водоснабжения, с лифтами для граждан проживающих на первых этажах </t>
  </si>
  <si>
    <t xml:space="preserve">Перечень обязательных работ и услуг по содержанию и ремонту общего имущества в многоквартирных неблагоустроенном доме по адресу ул.Дзержинского, дом 14 А, г Находка, площадь- 440, 6 м. кв.-  без водоснабжения, без канализации, с централизованным отоплением </t>
  </si>
  <si>
    <t xml:space="preserve">Генеральный Директор ООО "Сантехсервис"                                                                  Григолия Г.А.                                                                                                                       </t>
  </si>
  <si>
    <t xml:space="preserve">Перечень обязательных работ и услуг по содержанию и ремонту общего имущества в многоквартирных неблагоустроенном доме по адресу ул.Дзержинского, дом 18, г Находка, площадь- 430,7м. кв.-  без водоснабжения, без канализации, с централизованным отоплением </t>
  </si>
  <si>
    <t xml:space="preserve">Перечень обязательных работ и услуг по содержанию и ремонту общего имущества в многоквартирных неблагоустроенном доме по адресу ул.Дзержинского, дом 20, г Находка, площадь- 453,9м. кв.-  без водоснабжения, без канализации, с централизованным отоплением </t>
  </si>
  <si>
    <t xml:space="preserve">Перечень обязательных работ и услуг по содержанию и ремонту общего имущества в многоквартирных неблагоустроенном доме по адресу ул.Дзержинского, дом 24, г Находка, площадь- 495,2м. кв.-  без водоснабжения, без канализации, с централизованным отоплением </t>
  </si>
  <si>
    <t>Устранение незначительных неисправностей в системах теплоснабжения, вентиляции, дымоудаления, электротехнических устройств</t>
  </si>
  <si>
    <t xml:space="preserve">Перечень обязательных работ и услуг по содержанию и ремонту общего имущества в многоквартирных неблагоустроенном доме по адресу ул.Дзержинского, дом 26, г Находка, площадь- 491м. кв.-  без водоснабжения, без канализации, с централизованным отоплением </t>
  </si>
  <si>
    <t xml:space="preserve">Перечень обязательных работ и услуг по содержанию и ремонту общего имущества в многоквартирных благоустроенных домах по адресу ул.Нахимовская, дом 15 г.Находка- площадь -741,1 м2 с водопроводом, канализацией, централизованным отоплением, без горячего водоснабжения, при наличии ванн </t>
  </si>
  <si>
    <t xml:space="preserve">Перечень обязательных работ и услуг по содержанию и ремонту общего имущества в многоквартирных благоустроенных домах по адресу ул.Спортивная, дом 18 А г.Находка- площадь -1289 м2 с водопроводом, канализацией, централизованным отоплением, без горячего водоснабжения, при наличии ванн </t>
  </si>
  <si>
    <t xml:space="preserve">Перечень обязательных работ и услуг по содержанию и ремонту общего имущества в многоквартирного благоустроенного дома по адресу ул. Приморский бульвар, дом 5, г. Находка, жилая площадь - 7810,5 кв. м.  с водопроводом, канализацией, централизованным отоплением, горячим водоснабжением, с лифтами для граждан проживающих на первых этажах  </t>
  </si>
  <si>
    <t xml:space="preserve"> Перечень обязательных работ и услуг по содержанию и ремонту общего имущества в многоквартирного благоустроенного дома по адресу ул. Богситогорская, дом 49 Б, г. Находка, жилая площадь - 3300,9 кв. м.  с водопроводом, канализацией, централизованным отоплением, горячим водоснабжением.</t>
  </si>
  <si>
    <t xml:space="preserve">Генеральный Директор ООО "Сантехсервис"                                                                   Григолия Г.А.                                                                                                                       </t>
  </si>
  <si>
    <t>Перечень обязательных работ и услуг по содержанию и ремонту общего имущества в многоквартирном благоустроенном доме по адресу . г.Находка,  Восточный проспект, 2/2 площадь-4202,6 кв. м. с водопроводом, канализацией, централизованным отоплением, без горячего водоснабжения</t>
  </si>
  <si>
    <t>Перечень обязательных работ и услуг по содержанию и ремонту общего имущества в многоквартирном благоустроенном доме по адресу . г.Находка,  Восточный проспект, 2/3 площадь-2342 кв. м. с водопроводом, канализацией, централизованным отоплением, без горячего водоснабжения</t>
  </si>
  <si>
    <t>Всего</t>
  </si>
  <si>
    <t>Перечень обязательных работ и услуг по содержанию и ремонту общего имущества в многоквартирном благоустроенном доме по адресу . г.Находка,  Восточный проспект, 19 площадь-3953,1 кв. м. с водопроводом, канализацией, централизованным отоплением, без горячего водоснабжения,  с лифтами</t>
  </si>
  <si>
    <t>Перечень обязательных работ и услуг по содержанию и ремонту общего имущества в многоквартирном благоустроенном доме по адресу . г.Находка,  Восточный проспект, 19 площадь-3953,1 кв. м. с водопроводом, канализацией, централизованным отоплением, без горячего водоснабжения,  с лифтами для граждан проживающих на первых этажах.</t>
  </si>
  <si>
    <t>Перечень обязательных работ и услуг по содержанию и ремонту общего имущества в многоквартирном благоустроенном доме по адресу . г.Находка,  Приморский роспект, 22 площадь-3676,1 кв. м. с водопроводом, канализацией, централизованным отоплением, без горячего водоснабжения,  с лифтами для граждан проживающих на первых этажах.</t>
  </si>
  <si>
    <t>Перечень обязательных работ и услуг по содержанию и ремонту общего имущества в многоквартирном благоустроенном доме по адресу . г.Находка,  Приморский проспект, дом 22 площадь-3676,1 кв. м. с водопроводом, канализацией, централизованным отоплением, без горячего водоснабжения,  с лифтами</t>
  </si>
  <si>
    <t>Перечень обязательных работ и услуг по содержанию и ремонту общего имущества в многоквартирном благоустроенном доме по адресу . г.Находка, Невельского, 8 площадь-2875,7 кв. м. с водопроводом, канализацией, централизованным отоплением, без горячего водоснабжения</t>
  </si>
  <si>
    <t>Перечень обязательных работ и услуг по содержанию и ремонту общего имущества в многоквартирном благоустроенном доме по адресу . г.Находка, Верхне-Морская, 5 Б, площадь-528 кв. м. с водопроводом, канализацией, централизованным отоплением, без горячего водоснабжения</t>
  </si>
  <si>
    <t xml:space="preserve">Перечень обязательных работ и услуг по содержанию и ремонту общего имущества в многоквартирных неблагоустроенном доме по адресу ул.Минская,1 г Находка, площадь- 331,1 м. кв.-  без водоснабжения, без канализации, с централизованным отоплением </t>
  </si>
  <si>
    <t xml:space="preserve">Перечень обязательных работ и услуг по содержанию и ремонту общего имущества в многоквартирных неблагоустроенном доме по адресу ул.Минская,17 г Находка, площадь- 641,06 м. кв.-  без водоснабжения, без канализации, с централизованным отоплением </t>
  </si>
  <si>
    <t>Перечень обязательных работ и услуг по содержанию и ремонту общего имущества  многоквартирного благоустроенного домах по адресу ул.Рыбацкая, дом 17 Б г.Находка  с водопроводом, канализацией, централизованным отоплением, горячим водоснабжением и лифтом</t>
  </si>
  <si>
    <t xml:space="preserve">Перечень обязательных работ и услуг по содержанию и ремонту общего имущества  многоквартирного благоустроенного дома по адресу ул.Рыбацкая, дом 17 Б г.Находка с водопроводом, канализацией, централизованным отоплением, горячим водоснабжением  и  лифтом, для граждан проживающих на первых этажах . </t>
  </si>
  <si>
    <t>Всего с лифтом</t>
  </si>
  <si>
    <t xml:space="preserve">Перечень обязательных работ и услуг по содержанию и ремонту общего имущества  многоквартирного благоустроенного дома по адресу г.Находка, Бульвар Энтузиастов, д.17 площадь-5010,2 кв. м. с водопроводом, канализацией, централизованным отоплением, без горячего водоснабжения, с лифтами </t>
  </si>
  <si>
    <t>,</t>
  </si>
  <si>
    <t xml:space="preserve">Перечень обязательных работ и услуг по содержанию и ремонту общего имущества в многоквартирного благоустроенного дома по адресу ул. Проспект мира, 32, г. Находка, жилая площадь - 4429 кв. м.  с водопроводом, канализацией, централизованным отоплением, горячим водоснабжением, с лифтами для граждан проживающих на первых этажах  </t>
  </si>
  <si>
    <t xml:space="preserve"> Перечень обязательных работ и услуг по содержанию и ремонту общего имущества в многоквартирного благоустроенного дома по адресу ул. Проспект мира, 32 А, г. Находка, жилая площадь - 4429 кв. м.  с водопроводом, канализацией, централизованным отоплением, горячим водоснабжением, с лифтами</t>
  </si>
  <si>
    <t>7 Услуги по обеспечению надлежащего содержания дома</t>
  </si>
  <si>
    <t xml:space="preserve">Выполнение работ по управлению и контролю качества выполненных работ     </t>
  </si>
  <si>
    <t>согласно договора</t>
  </si>
  <si>
    <t xml:space="preserve">Генеральный Директор   ООО "Сантехсервис"                                                                                                                                                                                           </t>
  </si>
  <si>
    <t>Выполнение работ по начислению и сбор  платы за содержание и ремонт общего имущества,выдача справок</t>
  </si>
  <si>
    <t xml:space="preserve"> Перечень обязательных работ и услуг по содержанию и ремонту общего имущества в многоквартирного благоустроенного дома по адресу ул. Приморский бульвар, дом 5, г. Находка, жилая площадь - 7877,5 кв. м.  с водопроводом, канализацией, централизованным отоплением, горячим водоснабжением, с лифтами</t>
  </si>
  <si>
    <t>Размер планового финансирования в месяц</t>
  </si>
  <si>
    <t>Размер планового финансирования в год</t>
  </si>
  <si>
    <t xml:space="preserve">  для жителей 1 ого этажа</t>
  </si>
  <si>
    <t xml:space="preserve">     для жителей первого этажа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</si>
</sst>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38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38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3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7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 wrapText="1"/>
    </xf>
    <xf numFmtId="0" fontId="38" fillId="0" borderId="14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wrapText="1"/>
    </xf>
    <xf numFmtId="0" fontId="28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 wrapText="1"/>
    </xf>
    <xf numFmtId="0" fontId="0" fillId="0" borderId="0" xfId="0" applyAlignment="1">
      <alignment horizontal="left"/>
    </xf>
    <xf numFmtId="2" fontId="37" fillId="0" borderId="11" xfId="0" applyNumberFormat="1" applyFont="1" applyBorder="1" applyAlignment="1">
      <alignment horizontal="center" vertical="center" wrapText="1"/>
    </xf>
    <xf numFmtId="2" fontId="38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7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7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37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37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7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38" fillId="0" borderId="14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38" fillId="0" borderId="14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38" fillId="0" borderId="14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 wrapText="1"/>
    </xf>
    <xf numFmtId="0" fontId="38" fillId="0" borderId="15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8" fillId="0" borderId="1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 wrapText="1"/>
    </xf>
    <xf numFmtId="0" fontId="38" fillId="0" borderId="1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38" fillId="0" borderId="14" xfId="0" applyFont="1" applyBorder="1" applyAlignment="1">
      <alignment horizontal="center" vertical="center"/>
    </xf>
    <xf numFmtId="0" fontId="38" fillId="0" borderId="16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7" fillId="0" borderId="15" xfId="0" applyNumberFormat="1" applyFont="1" applyBorder="1" applyAlignment="1">
      <alignment horizontal="left" vertical="center" wrapText="1"/>
    </xf>
    <xf numFmtId="0" fontId="38" fillId="0" borderId="14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wrapText="1"/>
    </xf>
    <xf numFmtId="2" fontId="38" fillId="0" borderId="14" xfId="0" applyNumberFormat="1" applyFont="1" applyBorder="1" applyAlignment="1">
      <alignment horizontal="center" wrapText="1"/>
    </xf>
    <xf numFmtId="2" fontId="38" fillId="0" borderId="14" xfId="0" applyNumberFormat="1" applyFont="1" applyBorder="1" applyAlignment="1">
      <alignment horizontal="center" vertical="center"/>
    </xf>
    <xf numFmtId="0" fontId="38" fillId="0" borderId="15" xfId="0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7" fillId="0" borderId="15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wrapText="1"/>
    </xf>
    <xf numFmtId="0" fontId="37" fillId="0" borderId="14" xfId="0" applyFont="1" applyBorder="1" applyAlignment="1">
      <alignment horizontal="center" wrapText="1"/>
    </xf>
    <xf numFmtId="0" fontId="37" fillId="0" borderId="15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8" fillId="0" borderId="15" xfId="0" applyFont="1" applyBorder="1" applyAlignment="1">
      <alignment horizontal="left"/>
    </xf>
    <xf numFmtId="0" fontId="38" fillId="0" borderId="14" xfId="0" applyFont="1" applyBorder="1" applyAlignment="1">
      <alignment horizontal="left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/>
    </xf>
    <xf numFmtId="0" fontId="37" fillId="0" borderId="11" xfId="0" applyFont="1" applyBorder="1" applyAlignment="1">
      <alignment horizontal="center" wrapText="1"/>
    </xf>
    <xf numFmtId="0" fontId="38" fillId="0" borderId="15" xfId="0" applyFont="1" applyBorder="1" applyAlignment="1">
      <alignment horizontal="left" wrapText="1"/>
    </xf>
    <xf numFmtId="0" fontId="38" fillId="0" borderId="14" xfId="0" applyFont="1" applyBorder="1" applyAlignment="1">
      <alignment horizontal="left" wrapText="1"/>
    </xf>
    <xf numFmtId="0" fontId="38" fillId="0" borderId="15" xfId="0" applyFont="1" applyBorder="1" applyAlignment="1">
      <alignment horizontal="center" wrapText="1"/>
    </xf>
    <xf numFmtId="0" fontId="38" fillId="0" borderId="16" xfId="0" applyFont="1" applyBorder="1" applyAlignment="1">
      <alignment horizontal="center" wrapText="1"/>
    </xf>
    <xf numFmtId="0" fontId="38" fillId="0" borderId="14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/>
    </xf>
    <xf numFmtId="0" fontId="28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Layout" zoomScaleNormal="82" workbookViewId="0" topLeftCell="A19">
      <selection activeCell="E44" sqref="E44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140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33" customHeight="1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71">
        <v>0.4</v>
      </c>
    </row>
    <row r="8" spans="1:5" ht="35.25" customHeight="1">
      <c r="A8" s="90" t="s">
        <v>4</v>
      </c>
      <c r="B8" s="91"/>
      <c r="C8" s="92" t="s">
        <v>5</v>
      </c>
      <c r="D8" s="93"/>
      <c r="E8" s="18">
        <v>0.1</v>
      </c>
    </row>
    <row r="9" spans="1:5" ht="30" customHeight="1">
      <c r="A9" s="90" t="s">
        <v>6</v>
      </c>
      <c r="B9" s="91"/>
      <c r="C9" s="92" t="s">
        <v>7</v>
      </c>
      <c r="D9" s="93"/>
      <c r="E9" s="4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70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0.6000000000000001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70">
        <v>1.41</v>
      </c>
    </row>
    <row r="14" spans="1:5" ht="15">
      <c r="A14" s="92" t="s">
        <v>12</v>
      </c>
      <c r="B14" s="93"/>
      <c r="C14" s="92" t="s">
        <v>13</v>
      </c>
      <c r="D14" s="93"/>
      <c r="E14" s="70">
        <v>0.58</v>
      </c>
    </row>
    <row r="15" spans="1:5" ht="15">
      <c r="A15" s="92" t="s">
        <v>14</v>
      </c>
      <c r="B15" s="93"/>
      <c r="C15" s="92" t="s">
        <v>13</v>
      </c>
      <c r="D15" s="93"/>
      <c r="E15" s="70">
        <v>0.18</v>
      </c>
    </row>
    <row r="16" spans="1:5" ht="15">
      <c r="A16" s="92" t="s">
        <v>15</v>
      </c>
      <c r="B16" s="93"/>
      <c r="C16" s="92" t="s">
        <v>16</v>
      </c>
      <c r="D16" s="93"/>
      <c r="E16" s="70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70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71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71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70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70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71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3.67</v>
      </c>
    </row>
    <row r="26" spans="1:5" ht="15">
      <c r="A26" s="97" t="s">
        <v>59</v>
      </c>
      <c r="B26" s="98"/>
      <c r="C26" s="98"/>
      <c r="D26" s="98"/>
      <c r="E26" s="99"/>
    </row>
    <row r="27" spans="1:5" ht="15">
      <c r="A27" s="92" t="s">
        <v>60</v>
      </c>
      <c r="B27" s="102"/>
      <c r="C27" s="90" t="s">
        <v>61</v>
      </c>
      <c r="D27" s="91"/>
      <c r="E27" s="73">
        <v>1.57</v>
      </c>
    </row>
    <row r="28" spans="1:5" ht="15">
      <c r="A28" s="97" t="s">
        <v>62</v>
      </c>
      <c r="B28" s="98"/>
      <c r="C28" s="98"/>
      <c r="D28" s="98"/>
      <c r="E28" s="99"/>
    </row>
    <row r="29" spans="1:5" ht="51" customHeight="1">
      <c r="A29" s="90" t="s">
        <v>68</v>
      </c>
      <c r="B29" s="91"/>
      <c r="C29" s="100" t="s">
        <v>3</v>
      </c>
      <c r="D29" s="101"/>
      <c r="E29" s="3">
        <v>0.66</v>
      </c>
    </row>
    <row r="30" spans="1:5" ht="51" customHeight="1">
      <c r="A30" s="85" t="s">
        <v>40</v>
      </c>
      <c r="B30" s="86"/>
      <c r="C30" s="100" t="s">
        <v>29</v>
      </c>
      <c r="D30" s="101"/>
      <c r="E30" s="3">
        <v>0.4</v>
      </c>
    </row>
    <row r="31" spans="1:5" ht="51" customHeight="1">
      <c r="A31" s="85" t="s">
        <v>41</v>
      </c>
      <c r="B31" s="86"/>
      <c r="C31" s="100" t="s">
        <v>42</v>
      </c>
      <c r="D31" s="101"/>
      <c r="E31" s="3">
        <v>0.4</v>
      </c>
    </row>
    <row r="32" spans="1:5" ht="15">
      <c r="A32" s="92" t="s">
        <v>30</v>
      </c>
      <c r="B32" s="93"/>
      <c r="C32" s="94" t="s">
        <v>43</v>
      </c>
      <c r="D32" s="94"/>
      <c r="E32" s="11">
        <v>0.08</v>
      </c>
    </row>
    <row r="33" spans="1:5" ht="15">
      <c r="A33" s="95" t="s">
        <v>35</v>
      </c>
      <c r="B33" s="96"/>
      <c r="C33" s="92"/>
      <c r="D33" s="93"/>
      <c r="E33" s="24">
        <f>E29+E30+E31+E32</f>
        <v>1.54</v>
      </c>
    </row>
    <row r="34" spans="1:5" ht="15">
      <c r="A34" s="97" t="s">
        <v>63</v>
      </c>
      <c r="B34" s="98"/>
      <c r="C34" s="98"/>
      <c r="D34" s="99"/>
      <c r="E34" s="6"/>
    </row>
    <row r="35" spans="1:5" ht="15">
      <c r="A35" s="94" t="s">
        <v>44</v>
      </c>
      <c r="B35" s="94"/>
      <c r="C35" s="97" t="s">
        <v>32</v>
      </c>
      <c r="D35" s="99"/>
      <c r="E35" s="70">
        <v>0.84</v>
      </c>
    </row>
    <row r="36" spans="1:5" ht="24.75" customHeight="1">
      <c r="A36" s="90" t="s">
        <v>33</v>
      </c>
      <c r="B36" s="91"/>
      <c r="C36" s="85" t="s">
        <v>45</v>
      </c>
      <c r="D36" s="86"/>
      <c r="E36" s="3">
        <v>3.08</v>
      </c>
    </row>
    <row r="37" spans="1:5" ht="87.75" customHeight="1">
      <c r="A37" s="90" t="s">
        <v>47</v>
      </c>
      <c r="B37" s="91"/>
      <c r="C37" s="85" t="s">
        <v>48</v>
      </c>
      <c r="D37" s="86"/>
      <c r="E37" s="3">
        <v>0.37</v>
      </c>
    </row>
    <row r="38" spans="1:5" ht="18.75" customHeight="1">
      <c r="A38" s="85" t="s">
        <v>49</v>
      </c>
      <c r="B38" s="86"/>
      <c r="C38" s="85" t="s">
        <v>50</v>
      </c>
      <c r="D38" s="86"/>
      <c r="E38" s="3">
        <v>0.1</v>
      </c>
    </row>
    <row r="39" spans="1:5" ht="18.75" customHeight="1">
      <c r="A39" s="85" t="s">
        <v>51</v>
      </c>
      <c r="B39" s="86"/>
      <c r="C39" s="85" t="s">
        <v>52</v>
      </c>
      <c r="D39" s="86"/>
      <c r="E39" s="3">
        <v>0.07</v>
      </c>
    </row>
    <row r="40" spans="1:5" ht="22.5" customHeight="1">
      <c r="A40" s="81" t="s">
        <v>35</v>
      </c>
      <c r="B40" s="82"/>
      <c r="C40" s="82"/>
      <c r="D40" s="83"/>
      <c r="E40" s="25">
        <f>E35+E36+E37+E38+E39</f>
        <v>4.46</v>
      </c>
    </row>
    <row r="41" spans="1:5" ht="22.5" customHeight="1">
      <c r="A41" s="87" t="s">
        <v>99</v>
      </c>
      <c r="B41" s="88"/>
      <c r="C41" s="88"/>
      <c r="D41" s="89"/>
      <c r="E41" s="25">
        <f>E11+E23+E25+E33+E40</f>
        <v>14.700000000000003</v>
      </c>
    </row>
    <row r="42" spans="1:5" ht="22.5" customHeight="1">
      <c r="A42" s="81" t="s">
        <v>53</v>
      </c>
      <c r="B42" s="82"/>
      <c r="C42" s="82"/>
      <c r="D42" s="83"/>
      <c r="E42" s="25">
        <f>E11+E23+E25+E27+E33+E40</f>
        <v>16.270000000000003</v>
      </c>
    </row>
    <row r="43" spans="1:5" ht="22.5" customHeight="1">
      <c r="A43" s="81" t="s">
        <v>104</v>
      </c>
      <c r="B43" s="82"/>
      <c r="C43" s="82"/>
      <c r="D43" s="83"/>
      <c r="E43" s="25">
        <f>4429*E41</f>
        <v>65106.30000000001</v>
      </c>
    </row>
    <row r="44" spans="1:5" ht="22.5" customHeight="1">
      <c r="A44" s="81" t="s">
        <v>105</v>
      </c>
      <c r="B44" s="82"/>
      <c r="C44" s="82"/>
      <c r="D44" s="83"/>
      <c r="E44" s="25">
        <f>E43*12</f>
        <v>781275.6000000001</v>
      </c>
    </row>
    <row r="46" spans="1:5" ht="15">
      <c r="A46" s="84" t="s">
        <v>94</v>
      </c>
      <c r="B46" s="84"/>
      <c r="C46" s="84"/>
      <c r="D46" s="84"/>
      <c r="E46" s="72"/>
    </row>
    <row r="47" ht="15">
      <c r="A47" t="s">
        <v>37</v>
      </c>
    </row>
  </sheetData>
  <sheetProtection/>
  <mergeCells count="70">
    <mergeCell ref="A1:E3"/>
    <mergeCell ref="A5:B5"/>
    <mergeCell ref="C5:D5"/>
    <mergeCell ref="A6:E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  <mergeCell ref="A25:D25"/>
    <mergeCell ref="A26:E26"/>
    <mergeCell ref="A27:B27"/>
    <mergeCell ref="C27:D27"/>
    <mergeCell ref="A28:E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D34"/>
    <mergeCell ref="A35:B35"/>
    <mergeCell ref="C35:D35"/>
    <mergeCell ref="A36:B36"/>
    <mergeCell ref="C36:D36"/>
    <mergeCell ref="A37:B37"/>
    <mergeCell ref="C37:D37"/>
    <mergeCell ref="A38:B38"/>
    <mergeCell ref="C38:D38"/>
    <mergeCell ref="A44:D44"/>
    <mergeCell ref="A46:D46"/>
    <mergeCell ref="A39:B39"/>
    <mergeCell ref="C39:D39"/>
    <mergeCell ref="A40:D40"/>
    <mergeCell ref="A41:D41"/>
    <mergeCell ref="A42:D42"/>
    <mergeCell ref="A43:D43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4"/>
  <sheetViews>
    <sheetView view="pageLayout" zoomScaleNormal="82" workbookViewId="0" topLeftCell="A1">
      <selection activeCell="D42" sqref="D42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88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15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37">
        <v>0.4</v>
      </c>
    </row>
    <row r="8" spans="1:5" ht="35.25" customHeight="1">
      <c r="A8" s="90" t="s">
        <v>4</v>
      </c>
      <c r="B8" s="91"/>
      <c r="C8" s="92" t="s">
        <v>5</v>
      </c>
      <c r="D8" s="93"/>
      <c r="E8" s="18">
        <v>0.1</v>
      </c>
    </row>
    <row r="9" spans="1:5" ht="39" customHeight="1">
      <c r="A9" s="90" t="s">
        <v>80</v>
      </c>
      <c r="B9" s="91"/>
      <c r="C9" s="92" t="s">
        <v>7</v>
      </c>
      <c r="D9" s="93"/>
      <c r="E9" s="4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36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0.6000000000000001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36">
        <v>1.41</v>
      </c>
    </row>
    <row r="14" spans="1:5" ht="15">
      <c r="A14" s="92" t="s">
        <v>12</v>
      </c>
      <c r="B14" s="93"/>
      <c r="C14" s="92" t="s">
        <v>13</v>
      </c>
      <c r="D14" s="93"/>
      <c r="E14" s="36">
        <v>0.58</v>
      </c>
    </row>
    <row r="15" spans="1:5" ht="15">
      <c r="A15" s="92" t="s">
        <v>14</v>
      </c>
      <c r="B15" s="93"/>
      <c r="C15" s="92" t="s">
        <v>13</v>
      </c>
      <c r="D15" s="93"/>
      <c r="E15" s="36">
        <v>0.18</v>
      </c>
    </row>
    <row r="16" spans="1:5" ht="15">
      <c r="A16" s="92" t="s">
        <v>15</v>
      </c>
      <c r="B16" s="93"/>
      <c r="C16" s="92" t="s">
        <v>16</v>
      </c>
      <c r="D16" s="93"/>
      <c r="E16" s="36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36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37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37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36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36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37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3.67</v>
      </c>
    </row>
    <row r="26" spans="1:5" ht="15">
      <c r="A26" s="97" t="s">
        <v>28</v>
      </c>
      <c r="B26" s="98"/>
      <c r="C26" s="98"/>
      <c r="D26" s="98"/>
      <c r="E26" s="99"/>
    </row>
    <row r="27" spans="1:5" ht="51" customHeight="1">
      <c r="A27" s="90" t="s">
        <v>68</v>
      </c>
      <c r="B27" s="91"/>
      <c r="C27" s="100" t="s">
        <v>3</v>
      </c>
      <c r="D27" s="101"/>
      <c r="E27" s="3">
        <v>0.66</v>
      </c>
    </row>
    <row r="28" spans="1:5" ht="51" customHeight="1">
      <c r="A28" s="85" t="s">
        <v>40</v>
      </c>
      <c r="B28" s="86"/>
      <c r="C28" s="100" t="s">
        <v>29</v>
      </c>
      <c r="D28" s="101"/>
      <c r="E28" s="3">
        <v>0.4</v>
      </c>
    </row>
    <row r="29" spans="1:5" ht="51" customHeight="1">
      <c r="A29" s="85" t="s">
        <v>41</v>
      </c>
      <c r="B29" s="86"/>
      <c r="C29" s="100" t="s">
        <v>42</v>
      </c>
      <c r="D29" s="101"/>
      <c r="E29" s="3">
        <v>0.4</v>
      </c>
    </row>
    <row r="30" spans="1:5" ht="15">
      <c r="A30" s="92" t="s">
        <v>30</v>
      </c>
      <c r="B30" s="93"/>
      <c r="C30" s="94" t="s">
        <v>43</v>
      </c>
      <c r="D30" s="94"/>
      <c r="E30" s="11">
        <v>0.08</v>
      </c>
    </row>
    <row r="31" spans="1:5" ht="15">
      <c r="A31" s="95" t="s">
        <v>35</v>
      </c>
      <c r="B31" s="96"/>
      <c r="C31" s="92"/>
      <c r="D31" s="93"/>
      <c r="E31" s="24">
        <f>E27+E28+E29+E30</f>
        <v>1.54</v>
      </c>
    </row>
    <row r="32" spans="1:5" ht="15">
      <c r="A32" s="97" t="s">
        <v>31</v>
      </c>
      <c r="B32" s="98"/>
      <c r="C32" s="98"/>
      <c r="D32" s="99"/>
      <c r="E32" s="6"/>
    </row>
    <row r="33" spans="1:5" ht="15">
      <c r="A33" s="94" t="s">
        <v>44</v>
      </c>
      <c r="B33" s="94"/>
      <c r="C33" s="97" t="s">
        <v>32</v>
      </c>
      <c r="D33" s="99"/>
      <c r="E33" s="36">
        <v>0.84</v>
      </c>
    </row>
    <row r="34" spans="1:5" ht="24.75" customHeight="1">
      <c r="A34" s="90" t="s">
        <v>33</v>
      </c>
      <c r="B34" s="91"/>
      <c r="C34" s="85" t="s">
        <v>45</v>
      </c>
      <c r="D34" s="86"/>
      <c r="E34" s="3">
        <v>3.08</v>
      </c>
    </row>
    <row r="35" spans="1:5" ht="93.75" customHeight="1">
      <c r="A35" s="90" t="s">
        <v>47</v>
      </c>
      <c r="B35" s="91"/>
      <c r="C35" s="85" t="s">
        <v>48</v>
      </c>
      <c r="D35" s="86"/>
      <c r="E35" s="3">
        <v>0.37</v>
      </c>
    </row>
    <row r="36" spans="1:5" ht="18.75" customHeight="1">
      <c r="A36" s="85" t="s">
        <v>49</v>
      </c>
      <c r="B36" s="86"/>
      <c r="C36" s="85" t="s">
        <v>50</v>
      </c>
      <c r="D36" s="86"/>
      <c r="E36" s="3">
        <v>0.1</v>
      </c>
    </row>
    <row r="37" spans="1:5" ht="18.75" customHeight="1">
      <c r="A37" s="85" t="s">
        <v>51</v>
      </c>
      <c r="B37" s="86"/>
      <c r="C37" s="85" t="s">
        <v>52</v>
      </c>
      <c r="D37" s="86"/>
      <c r="E37" s="3">
        <v>0.07</v>
      </c>
    </row>
    <row r="38" spans="1:5" ht="22.5" customHeight="1">
      <c r="A38" s="81" t="s">
        <v>35</v>
      </c>
      <c r="B38" s="82"/>
      <c r="C38" s="82"/>
      <c r="D38" s="83"/>
      <c r="E38" s="25">
        <f>E33+E34+E35+E36+E37</f>
        <v>4.46</v>
      </c>
    </row>
    <row r="39" spans="1:5" ht="22.5" customHeight="1">
      <c r="A39" s="81" t="s">
        <v>53</v>
      </c>
      <c r="B39" s="82"/>
      <c r="C39" s="82"/>
      <c r="D39" s="83"/>
      <c r="E39" s="25">
        <f>E11+E23+E25+E31+E38</f>
        <v>14.700000000000003</v>
      </c>
    </row>
    <row r="40" spans="1:5" ht="22.5" customHeight="1">
      <c r="A40" s="81" t="s">
        <v>54</v>
      </c>
      <c r="B40" s="82"/>
      <c r="C40" s="82"/>
      <c r="D40" s="83"/>
      <c r="E40" s="4">
        <f>E39*5290.3</f>
        <v>77767.41000000002</v>
      </c>
    </row>
    <row r="41" spans="1:5" ht="22.5" customHeight="1">
      <c r="A41" s="81" t="s">
        <v>55</v>
      </c>
      <c r="B41" s="82"/>
      <c r="C41" s="82"/>
      <c r="D41" s="83"/>
      <c r="E41" s="4">
        <f>E40*12</f>
        <v>933208.9200000002</v>
      </c>
    </row>
    <row r="43" spans="1:5" ht="15">
      <c r="A43" s="84" t="s">
        <v>86</v>
      </c>
      <c r="B43" s="84"/>
      <c r="C43" s="84"/>
      <c r="D43" s="84"/>
      <c r="E43" s="35" t="s">
        <v>87</v>
      </c>
    </row>
    <row r="44" ht="15">
      <c r="A44" t="s">
        <v>37</v>
      </c>
    </row>
  </sheetData>
  <sheetProtection/>
  <mergeCells count="66">
    <mergeCell ref="A40:D40"/>
    <mergeCell ref="A41:D41"/>
    <mergeCell ref="A43:D43"/>
    <mergeCell ref="A36:B36"/>
    <mergeCell ref="C36:D36"/>
    <mergeCell ref="A37:B37"/>
    <mergeCell ref="C37:D37"/>
    <mergeCell ref="A38:D38"/>
    <mergeCell ref="A39:D39"/>
    <mergeCell ref="A32:D32"/>
    <mergeCell ref="A33:B33"/>
    <mergeCell ref="C33:D33"/>
    <mergeCell ref="A34:B34"/>
    <mergeCell ref="C34:D34"/>
    <mergeCell ref="A35:B35"/>
    <mergeCell ref="C35:D35"/>
    <mergeCell ref="A29:B29"/>
    <mergeCell ref="C29:D29"/>
    <mergeCell ref="A30:B30"/>
    <mergeCell ref="C30:D30"/>
    <mergeCell ref="A31:B31"/>
    <mergeCell ref="C31:D31"/>
    <mergeCell ref="A24:E24"/>
    <mergeCell ref="A25:D25"/>
    <mergeCell ref="A26:E26"/>
    <mergeCell ref="A27:B27"/>
    <mergeCell ref="C27:D27"/>
    <mergeCell ref="A28:B28"/>
    <mergeCell ref="C28:D28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1:B11"/>
    <mergeCell ref="C11:D11"/>
    <mergeCell ref="A12:E12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1:E3"/>
    <mergeCell ref="A5:B5"/>
    <mergeCell ref="C5:D5"/>
    <mergeCell ref="A6:E6"/>
    <mergeCell ref="A7:B7"/>
    <mergeCell ref="C7:D7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T47"/>
  <sheetViews>
    <sheetView view="pageLayout" zoomScaleNormal="82" workbookViewId="0" topLeftCell="A1">
      <selection activeCell="A26" sqref="A26:E27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108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15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50">
        <v>0.4</v>
      </c>
    </row>
    <row r="8" spans="1:5" ht="32.25" customHeight="1">
      <c r="A8" s="90" t="s">
        <v>4</v>
      </c>
      <c r="B8" s="91"/>
      <c r="C8" s="92" t="s">
        <v>5</v>
      </c>
      <c r="D8" s="93"/>
      <c r="E8" s="13">
        <v>0.1</v>
      </c>
    </row>
    <row r="9" spans="1:5" ht="41.25" customHeight="1">
      <c r="A9" s="90" t="s">
        <v>80</v>
      </c>
      <c r="B9" s="91"/>
      <c r="C9" s="92" t="s">
        <v>7</v>
      </c>
      <c r="D9" s="93"/>
      <c r="E9" s="3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49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0.6000000000000001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49">
        <v>1.41</v>
      </c>
    </row>
    <row r="14" spans="1:5" ht="15">
      <c r="A14" s="92" t="s">
        <v>12</v>
      </c>
      <c r="B14" s="93"/>
      <c r="C14" s="92" t="s">
        <v>13</v>
      </c>
      <c r="D14" s="93"/>
      <c r="E14" s="49">
        <v>0.58</v>
      </c>
    </row>
    <row r="15" spans="1:5" ht="15">
      <c r="A15" s="92" t="s">
        <v>14</v>
      </c>
      <c r="B15" s="93"/>
      <c r="C15" s="92" t="s">
        <v>13</v>
      </c>
      <c r="D15" s="93"/>
      <c r="E15" s="49">
        <v>0.18</v>
      </c>
    </row>
    <row r="16" spans="1:5" ht="15">
      <c r="A16" s="92" t="s">
        <v>15</v>
      </c>
      <c r="B16" s="93"/>
      <c r="C16" s="92" t="s">
        <v>16</v>
      </c>
      <c r="D16" s="93"/>
      <c r="E16" s="49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49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50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50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49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49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50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3.48</v>
      </c>
    </row>
    <row r="26" spans="1:5" ht="15">
      <c r="A26" s="97" t="s">
        <v>59</v>
      </c>
      <c r="B26" s="98"/>
      <c r="C26" s="98"/>
      <c r="D26" s="98"/>
      <c r="E26" s="99"/>
    </row>
    <row r="27" spans="1:5" ht="27" customHeight="1">
      <c r="A27" s="92" t="s">
        <v>60</v>
      </c>
      <c r="B27" s="102"/>
      <c r="C27" s="90" t="s">
        <v>61</v>
      </c>
      <c r="D27" s="91"/>
      <c r="E27" s="52">
        <v>5.12</v>
      </c>
    </row>
    <row r="28" spans="1:5" ht="15">
      <c r="A28" s="97" t="s">
        <v>62</v>
      </c>
      <c r="B28" s="98"/>
      <c r="C28" s="98"/>
      <c r="D28" s="98"/>
      <c r="E28" s="99"/>
    </row>
    <row r="29" spans="1:5" ht="42" customHeight="1">
      <c r="A29" s="90" t="s">
        <v>68</v>
      </c>
      <c r="B29" s="91"/>
      <c r="C29" s="100" t="s">
        <v>3</v>
      </c>
      <c r="D29" s="101"/>
      <c r="E29" s="3">
        <v>0.61</v>
      </c>
    </row>
    <row r="30" spans="1:5" ht="51" customHeight="1">
      <c r="A30" s="85" t="s">
        <v>40</v>
      </c>
      <c r="B30" s="86"/>
      <c r="C30" s="100" t="s">
        <v>29</v>
      </c>
      <c r="D30" s="101"/>
      <c r="E30" s="3">
        <v>0.35</v>
      </c>
    </row>
    <row r="31" spans="1:5" ht="51" customHeight="1">
      <c r="A31" s="85" t="s">
        <v>41</v>
      </c>
      <c r="B31" s="86"/>
      <c r="C31" s="100" t="s">
        <v>42</v>
      </c>
      <c r="D31" s="101"/>
      <c r="E31" s="3">
        <v>0.35</v>
      </c>
    </row>
    <row r="32" spans="1:5" ht="15">
      <c r="A32" s="92" t="s">
        <v>30</v>
      </c>
      <c r="B32" s="93"/>
      <c r="C32" s="94" t="s">
        <v>43</v>
      </c>
      <c r="D32" s="94"/>
      <c r="E32" s="11">
        <v>0.08</v>
      </c>
    </row>
    <row r="33" spans="1:5" ht="15">
      <c r="A33" s="95" t="s">
        <v>35</v>
      </c>
      <c r="B33" s="96"/>
      <c r="C33" s="92"/>
      <c r="D33" s="93"/>
      <c r="E33" s="24">
        <f>E29+E30+E31+E32</f>
        <v>1.3900000000000001</v>
      </c>
    </row>
    <row r="34" spans="1:5" ht="15">
      <c r="A34" s="97" t="s">
        <v>63</v>
      </c>
      <c r="B34" s="98"/>
      <c r="C34" s="98"/>
      <c r="D34" s="99"/>
      <c r="E34" s="6"/>
    </row>
    <row r="35" spans="1:5" ht="15">
      <c r="A35" s="94" t="s">
        <v>44</v>
      </c>
      <c r="B35" s="94"/>
      <c r="C35" s="97" t="s">
        <v>32</v>
      </c>
      <c r="D35" s="99"/>
      <c r="E35" s="49">
        <v>0.84</v>
      </c>
    </row>
    <row r="36" spans="1:5" ht="24.75" customHeight="1">
      <c r="A36" s="90" t="s">
        <v>33</v>
      </c>
      <c r="B36" s="91"/>
      <c r="C36" s="85" t="s">
        <v>45</v>
      </c>
      <c r="D36" s="86"/>
      <c r="E36" s="3">
        <v>2.69</v>
      </c>
    </row>
    <row r="37" spans="1:5" ht="99.75" customHeight="1">
      <c r="A37" s="90" t="s">
        <v>47</v>
      </c>
      <c r="B37" s="91"/>
      <c r="C37" s="85" t="s">
        <v>48</v>
      </c>
      <c r="D37" s="86"/>
      <c r="E37" s="3">
        <v>0.37</v>
      </c>
    </row>
    <row r="38" spans="1:5" ht="23.25" customHeight="1">
      <c r="A38" s="85" t="s">
        <v>49</v>
      </c>
      <c r="B38" s="86"/>
      <c r="C38" s="85" t="s">
        <v>50</v>
      </c>
      <c r="D38" s="86"/>
      <c r="E38" s="3">
        <v>0.1</v>
      </c>
    </row>
    <row r="39" spans="1:5" ht="27" customHeight="1">
      <c r="A39" s="85" t="s">
        <v>51</v>
      </c>
      <c r="B39" s="86"/>
      <c r="C39" s="85" t="s">
        <v>52</v>
      </c>
      <c r="D39" s="86"/>
      <c r="E39" s="3">
        <v>0.07</v>
      </c>
    </row>
    <row r="40" spans="1:5" ht="22.5" customHeight="1">
      <c r="A40" s="81" t="s">
        <v>35</v>
      </c>
      <c r="B40" s="82"/>
      <c r="C40" s="82"/>
      <c r="D40" s="83"/>
      <c r="E40" s="25">
        <f>E35+E36+E37+E38+E39</f>
        <v>4.07</v>
      </c>
    </row>
    <row r="41" spans="1:5" ht="22.5" customHeight="1">
      <c r="A41" s="87" t="s">
        <v>99</v>
      </c>
      <c r="B41" s="88"/>
      <c r="C41" s="88"/>
      <c r="D41" s="89"/>
      <c r="E41" s="25">
        <f>E11+E23+E25+E33+E40</f>
        <v>13.970000000000002</v>
      </c>
    </row>
    <row r="42" spans="1:5" ht="22.5" customHeight="1">
      <c r="A42" s="81" t="s">
        <v>53</v>
      </c>
      <c r="B42" s="82"/>
      <c r="C42" s="82"/>
      <c r="D42" s="83"/>
      <c r="E42" s="25">
        <f>E11+E23+E25+E27+E33+E40</f>
        <v>19.090000000000003</v>
      </c>
    </row>
    <row r="43" spans="1:5" ht="22.5" customHeight="1">
      <c r="A43" s="81" t="s">
        <v>104</v>
      </c>
      <c r="B43" s="82"/>
      <c r="C43" s="82"/>
      <c r="D43" s="83"/>
      <c r="E43" s="29">
        <f>E41*5004.4</f>
        <v>69911.46800000001</v>
      </c>
    </row>
    <row r="44" spans="1:5" ht="22.5" customHeight="1">
      <c r="A44" s="81" t="s">
        <v>105</v>
      </c>
      <c r="B44" s="82"/>
      <c r="C44" s="82"/>
      <c r="D44" s="83"/>
      <c r="E44" s="29">
        <f>12*E43</f>
        <v>838937.6160000002</v>
      </c>
    </row>
    <row r="46" spans="1:5" ht="15">
      <c r="A46" s="84" t="s">
        <v>93</v>
      </c>
      <c r="B46" s="84"/>
      <c r="C46" s="84"/>
      <c r="D46" s="84"/>
      <c r="E46" s="51"/>
    </row>
    <row r="47" spans="1:46" ht="15">
      <c r="A47" s="44" t="s">
        <v>37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</row>
  </sheetData>
  <sheetProtection/>
  <mergeCells count="70">
    <mergeCell ref="A1:E3"/>
    <mergeCell ref="A5:B5"/>
    <mergeCell ref="C5:D5"/>
    <mergeCell ref="A6:E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  <mergeCell ref="A25:D25"/>
    <mergeCell ref="A26:E26"/>
    <mergeCell ref="A27:B27"/>
    <mergeCell ref="C27:D27"/>
    <mergeCell ref="A28:E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D34"/>
    <mergeCell ref="A35:B35"/>
    <mergeCell ref="C35:D35"/>
    <mergeCell ref="A36:B36"/>
    <mergeCell ref="C36:D36"/>
    <mergeCell ref="A37:B37"/>
    <mergeCell ref="C37:D37"/>
    <mergeCell ref="A38:B38"/>
    <mergeCell ref="C38:D38"/>
    <mergeCell ref="A44:D44"/>
    <mergeCell ref="A46:D46"/>
    <mergeCell ref="A39:B39"/>
    <mergeCell ref="C39:D39"/>
    <mergeCell ref="A40:D40"/>
    <mergeCell ref="A41:D41"/>
    <mergeCell ref="A42:D42"/>
    <mergeCell ref="A43:D43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7"/>
  <sheetViews>
    <sheetView view="pageLayout" zoomScaleNormal="82" workbookViewId="0" topLeftCell="A25">
      <selection activeCell="A42" sqref="A42:D42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107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28.5" customHeight="1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50">
        <v>0.4</v>
      </c>
    </row>
    <row r="8" spans="1:5" ht="24.75" customHeight="1">
      <c r="A8" s="90" t="s">
        <v>4</v>
      </c>
      <c r="B8" s="91"/>
      <c r="C8" s="92" t="s">
        <v>5</v>
      </c>
      <c r="D8" s="93"/>
      <c r="E8" s="13">
        <v>0.1</v>
      </c>
    </row>
    <row r="9" spans="1:5" ht="42" customHeight="1">
      <c r="A9" s="90" t="s">
        <v>80</v>
      </c>
      <c r="B9" s="91"/>
      <c r="C9" s="92" t="s">
        <v>7</v>
      </c>
      <c r="D9" s="93"/>
      <c r="E9" s="3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49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0.6000000000000001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49">
        <v>1.41</v>
      </c>
    </row>
    <row r="14" spans="1:5" ht="15">
      <c r="A14" s="92" t="s">
        <v>12</v>
      </c>
      <c r="B14" s="93"/>
      <c r="C14" s="92" t="s">
        <v>13</v>
      </c>
      <c r="D14" s="93"/>
      <c r="E14" s="49">
        <v>0.58</v>
      </c>
    </row>
    <row r="15" spans="1:5" ht="15">
      <c r="A15" s="92" t="s">
        <v>14</v>
      </c>
      <c r="B15" s="93"/>
      <c r="C15" s="92" t="s">
        <v>13</v>
      </c>
      <c r="D15" s="93"/>
      <c r="E15" s="49">
        <v>0.18</v>
      </c>
    </row>
    <row r="16" spans="1:5" ht="15">
      <c r="A16" s="92" t="s">
        <v>15</v>
      </c>
      <c r="B16" s="93"/>
      <c r="C16" s="92" t="s">
        <v>16</v>
      </c>
      <c r="D16" s="93"/>
      <c r="E16" s="49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49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50">
        <v>0.38</v>
      </c>
    </row>
    <row r="19" spans="1:5" ht="17.25" customHeight="1">
      <c r="A19" s="92" t="s">
        <v>21</v>
      </c>
      <c r="B19" s="93"/>
      <c r="C19" s="90" t="s">
        <v>22</v>
      </c>
      <c r="D19" s="91"/>
      <c r="E19" s="50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49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49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50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3.48</v>
      </c>
    </row>
    <row r="26" spans="1:5" ht="15">
      <c r="A26" s="97" t="s">
        <v>65</v>
      </c>
      <c r="B26" s="98"/>
      <c r="C26" s="98"/>
      <c r="D26" s="98"/>
      <c r="E26" s="99"/>
    </row>
    <row r="27" spans="1:5" ht="28.5" customHeight="1">
      <c r="A27" s="92" t="s">
        <v>60</v>
      </c>
      <c r="B27" s="102"/>
      <c r="C27" s="90" t="s">
        <v>61</v>
      </c>
      <c r="D27" s="91"/>
      <c r="E27" s="52">
        <v>1.57</v>
      </c>
    </row>
    <row r="28" spans="1:5" ht="15">
      <c r="A28" s="97" t="s">
        <v>62</v>
      </c>
      <c r="B28" s="98"/>
      <c r="C28" s="98"/>
      <c r="D28" s="98"/>
      <c r="E28" s="99"/>
    </row>
    <row r="29" spans="1:5" ht="41.25" customHeight="1">
      <c r="A29" s="90" t="s">
        <v>68</v>
      </c>
      <c r="B29" s="91"/>
      <c r="C29" s="100" t="s">
        <v>3</v>
      </c>
      <c r="D29" s="101"/>
      <c r="E29" s="3">
        <v>0.61</v>
      </c>
    </row>
    <row r="30" spans="1:5" ht="39.75" customHeight="1">
      <c r="A30" s="85" t="s">
        <v>40</v>
      </c>
      <c r="B30" s="86"/>
      <c r="C30" s="100" t="s">
        <v>29</v>
      </c>
      <c r="D30" s="101"/>
      <c r="E30" s="3">
        <v>0.35</v>
      </c>
    </row>
    <row r="31" spans="1:5" ht="51" customHeight="1">
      <c r="A31" s="85" t="s">
        <v>41</v>
      </c>
      <c r="B31" s="86"/>
      <c r="C31" s="100" t="s">
        <v>42</v>
      </c>
      <c r="D31" s="101"/>
      <c r="E31" s="3">
        <v>0.35</v>
      </c>
    </row>
    <row r="32" spans="1:5" ht="15">
      <c r="A32" s="92" t="s">
        <v>30</v>
      </c>
      <c r="B32" s="93"/>
      <c r="C32" s="94" t="s">
        <v>43</v>
      </c>
      <c r="D32" s="94"/>
      <c r="E32" s="11">
        <v>0.08</v>
      </c>
    </row>
    <row r="33" spans="1:5" ht="15">
      <c r="A33" s="95" t="s">
        <v>35</v>
      </c>
      <c r="B33" s="96"/>
      <c r="C33" s="92"/>
      <c r="D33" s="93"/>
      <c r="E33" s="24">
        <f>E29+E30+E31+E32</f>
        <v>1.3900000000000001</v>
      </c>
    </row>
    <row r="34" spans="1:5" ht="15">
      <c r="A34" s="97" t="s">
        <v>63</v>
      </c>
      <c r="B34" s="98"/>
      <c r="C34" s="98"/>
      <c r="D34" s="99"/>
      <c r="E34" s="6"/>
    </row>
    <row r="35" spans="1:5" ht="15">
      <c r="A35" s="94" t="s">
        <v>44</v>
      </c>
      <c r="B35" s="94"/>
      <c r="C35" s="92" t="s">
        <v>32</v>
      </c>
      <c r="D35" s="93"/>
      <c r="E35" s="49">
        <v>0.84</v>
      </c>
    </row>
    <row r="36" spans="1:5" ht="24.75" customHeight="1">
      <c r="A36" s="90" t="s">
        <v>33</v>
      </c>
      <c r="B36" s="91"/>
      <c r="C36" s="85" t="s">
        <v>45</v>
      </c>
      <c r="D36" s="86"/>
      <c r="E36" s="3">
        <v>2.69</v>
      </c>
    </row>
    <row r="37" spans="1:5" ht="98.25" customHeight="1">
      <c r="A37" s="90" t="s">
        <v>47</v>
      </c>
      <c r="B37" s="91"/>
      <c r="C37" s="85" t="s">
        <v>48</v>
      </c>
      <c r="D37" s="86"/>
      <c r="E37" s="3">
        <v>0.37</v>
      </c>
    </row>
    <row r="38" spans="1:5" ht="24.75" customHeight="1">
      <c r="A38" s="85" t="s">
        <v>49</v>
      </c>
      <c r="B38" s="86"/>
      <c r="C38" s="85" t="s">
        <v>50</v>
      </c>
      <c r="D38" s="86"/>
      <c r="E38" s="3">
        <v>0.1</v>
      </c>
    </row>
    <row r="39" spans="1:5" ht="34.5" customHeight="1">
      <c r="A39" s="85" t="s">
        <v>51</v>
      </c>
      <c r="B39" s="86"/>
      <c r="C39" s="85" t="s">
        <v>52</v>
      </c>
      <c r="D39" s="86"/>
      <c r="E39" s="3">
        <v>0.07</v>
      </c>
    </row>
    <row r="40" spans="1:5" ht="22.5" customHeight="1">
      <c r="A40" s="81" t="s">
        <v>35</v>
      </c>
      <c r="B40" s="82"/>
      <c r="C40" s="82"/>
      <c r="D40" s="83"/>
      <c r="E40" s="25">
        <f>E35+E36+E37+E38+E39</f>
        <v>4.07</v>
      </c>
    </row>
    <row r="41" spans="1:5" ht="22.5" customHeight="1">
      <c r="A41" s="87" t="s">
        <v>99</v>
      </c>
      <c r="B41" s="88"/>
      <c r="C41" s="88"/>
      <c r="D41" s="89"/>
      <c r="E41" s="25">
        <f>E11+E23+E25+E33+E40</f>
        <v>13.970000000000002</v>
      </c>
    </row>
    <row r="42" spans="1:5" ht="22.5" customHeight="1">
      <c r="A42" s="81" t="s">
        <v>53</v>
      </c>
      <c r="B42" s="82"/>
      <c r="C42" s="82"/>
      <c r="D42" s="83"/>
      <c r="E42" s="25">
        <f>E11+E23+E25+E27+E33+E40</f>
        <v>15.540000000000003</v>
      </c>
    </row>
    <row r="43" spans="1:5" ht="22.5" customHeight="1">
      <c r="A43" s="81" t="s">
        <v>104</v>
      </c>
      <c r="B43" s="82"/>
      <c r="C43" s="82"/>
      <c r="D43" s="83"/>
      <c r="E43" s="29">
        <f>E41*5004.4</f>
        <v>69911.46800000001</v>
      </c>
    </row>
    <row r="44" spans="1:5" ht="22.5" customHeight="1">
      <c r="A44" s="81" t="s">
        <v>105</v>
      </c>
      <c r="B44" s="82"/>
      <c r="C44" s="82"/>
      <c r="D44" s="83"/>
      <c r="E44" s="29">
        <f>E43*12</f>
        <v>838937.6160000002</v>
      </c>
    </row>
    <row r="46" spans="1:5" ht="15">
      <c r="A46" s="84" t="s">
        <v>93</v>
      </c>
      <c r="B46" s="84"/>
      <c r="C46" s="84"/>
      <c r="D46" s="84"/>
      <c r="E46" s="51"/>
    </row>
    <row r="47" ht="15">
      <c r="A47" t="s">
        <v>37</v>
      </c>
    </row>
  </sheetData>
  <sheetProtection/>
  <mergeCells count="70">
    <mergeCell ref="A1:E3"/>
    <mergeCell ref="A5:B5"/>
    <mergeCell ref="C5:D5"/>
    <mergeCell ref="A6:E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  <mergeCell ref="A25:D25"/>
    <mergeCell ref="A26:E26"/>
    <mergeCell ref="A27:B27"/>
    <mergeCell ref="C27:D27"/>
    <mergeCell ref="A28:E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D34"/>
    <mergeCell ref="A35:B35"/>
    <mergeCell ref="C35:D35"/>
    <mergeCell ref="A36:B36"/>
    <mergeCell ref="C36:D36"/>
    <mergeCell ref="A37:B37"/>
    <mergeCell ref="C37:D37"/>
    <mergeCell ref="A38:B38"/>
    <mergeCell ref="C38:D38"/>
    <mergeCell ref="A44:D44"/>
    <mergeCell ref="A46:D46"/>
    <mergeCell ref="A39:B39"/>
    <mergeCell ref="C39:D39"/>
    <mergeCell ref="A40:D40"/>
    <mergeCell ref="A41:D41"/>
    <mergeCell ref="A42:D42"/>
    <mergeCell ref="A43:D43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7"/>
  <sheetViews>
    <sheetView view="pageLayout" zoomScaleNormal="82" workbookViewId="0" topLeftCell="A22">
      <selection activeCell="A4" sqref="A4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111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28.5" customHeight="1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54">
        <v>0.4</v>
      </c>
    </row>
    <row r="8" spans="1:5" ht="24.75" customHeight="1">
      <c r="A8" s="90" t="s">
        <v>4</v>
      </c>
      <c r="B8" s="91"/>
      <c r="C8" s="92" t="s">
        <v>5</v>
      </c>
      <c r="D8" s="93"/>
      <c r="E8" s="13">
        <v>0.1</v>
      </c>
    </row>
    <row r="9" spans="1:5" ht="42" customHeight="1">
      <c r="A9" s="90" t="s">
        <v>80</v>
      </c>
      <c r="B9" s="91"/>
      <c r="C9" s="92" t="s">
        <v>7</v>
      </c>
      <c r="D9" s="93"/>
      <c r="E9" s="3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53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0.6000000000000001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53">
        <v>1.41</v>
      </c>
    </row>
    <row r="14" spans="1:5" ht="15">
      <c r="A14" s="92" t="s">
        <v>12</v>
      </c>
      <c r="B14" s="93"/>
      <c r="C14" s="92" t="s">
        <v>13</v>
      </c>
      <c r="D14" s="93"/>
      <c r="E14" s="53">
        <v>0.58</v>
      </c>
    </row>
    <row r="15" spans="1:5" ht="15">
      <c r="A15" s="92" t="s">
        <v>14</v>
      </c>
      <c r="B15" s="93"/>
      <c r="C15" s="92" t="s">
        <v>13</v>
      </c>
      <c r="D15" s="93"/>
      <c r="E15" s="53">
        <v>0.18</v>
      </c>
    </row>
    <row r="16" spans="1:5" ht="15">
      <c r="A16" s="92" t="s">
        <v>15</v>
      </c>
      <c r="B16" s="93"/>
      <c r="C16" s="92" t="s">
        <v>16</v>
      </c>
      <c r="D16" s="93"/>
      <c r="E16" s="53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53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54">
        <v>0.38</v>
      </c>
    </row>
    <row r="19" spans="1:5" ht="17.25" customHeight="1">
      <c r="A19" s="92" t="s">
        <v>21</v>
      </c>
      <c r="B19" s="93"/>
      <c r="C19" s="90" t="s">
        <v>22</v>
      </c>
      <c r="D19" s="91"/>
      <c r="E19" s="54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53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53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54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3.48</v>
      </c>
    </row>
    <row r="26" spans="1:5" ht="15">
      <c r="A26" s="97" t="s">
        <v>65</v>
      </c>
      <c r="B26" s="98"/>
      <c r="C26" s="98"/>
      <c r="D26" s="98"/>
      <c r="E26" s="99"/>
    </row>
    <row r="27" spans="1:5" ht="28.5" customHeight="1">
      <c r="A27" s="92" t="s">
        <v>60</v>
      </c>
      <c r="B27" s="102"/>
      <c r="C27" s="90" t="s">
        <v>61</v>
      </c>
      <c r="D27" s="91"/>
      <c r="E27" s="56">
        <v>1.57</v>
      </c>
    </row>
    <row r="28" spans="1:5" ht="15">
      <c r="A28" s="97" t="s">
        <v>62</v>
      </c>
      <c r="B28" s="98"/>
      <c r="C28" s="98"/>
      <c r="D28" s="98"/>
      <c r="E28" s="99"/>
    </row>
    <row r="29" spans="1:5" ht="41.25" customHeight="1">
      <c r="A29" s="90" t="s">
        <v>68</v>
      </c>
      <c r="B29" s="91"/>
      <c r="C29" s="100" t="s">
        <v>3</v>
      </c>
      <c r="D29" s="101"/>
      <c r="E29" s="3">
        <v>0.61</v>
      </c>
    </row>
    <row r="30" spans="1:5" ht="39.75" customHeight="1">
      <c r="A30" s="85" t="s">
        <v>40</v>
      </c>
      <c r="B30" s="86"/>
      <c r="C30" s="100" t="s">
        <v>29</v>
      </c>
      <c r="D30" s="101"/>
      <c r="E30" s="3">
        <v>0.35</v>
      </c>
    </row>
    <row r="31" spans="1:5" ht="51" customHeight="1">
      <c r="A31" s="85" t="s">
        <v>41</v>
      </c>
      <c r="B31" s="86"/>
      <c r="C31" s="100" t="s">
        <v>42</v>
      </c>
      <c r="D31" s="101"/>
      <c r="E31" s="3">
        <v>0.35</v>
      </c>
    </row>
    <row r="32" spans="1:5" ht="15">
      <c r="A32" s="92" t="s">
        <v>30</v>
      </c>
      <c r="B32" s="93"/>
      <c r="C32" s="94" t="s">
        <v>43</v>
      </c>
      <c r="D32" s="94"/>
      <c r="E32" s="11">
        <v>0.08</v>
      </c>
    </row>
    <row r="33" spans="1:5" ht="15">
      <c r="A33" s="95" t="s">
        <v>35</v>
      </c>
      <c r="B33" s="96"/>
      <c r="C33" s="92"/>
      <c r="D33" s="93"/>
      <c r="E33" s="24">
        <f>E29+E30+E31+E32</f>
        <v>1.3900000000000001</v>
      </c>
    </row>
    <row r="34" spans="1:5" ht="15">
      <c r="A34" s="97" t="s">
        <v>63</v>
      </c>
      <c r="B34" s="98"/>
      <c r="C34" s="98"/>
      <c r="D34" s="99"/>
      <c r="E34" s="6"/>
    </row>
    <row r="35" spans="1:5" ht="15">
      <c r="A35" s="94" t="s">
        <v>44</v>
      </c>
      <c r="B35" s="94"/>
      <c r="C35" s="92" t="s">
        <v>32</v>
      </c>
      <c r="D35" s="93"/>
      <c r="E35" s="53">
        <v>0.84</v>
      </c>
    </row>
    <row r="36" spans="1:5" ht="24.75" customHeight="1">
      <c r="A36" s="90" t="s">
        <v>33</v>
      </c>
      <c r="B36" s="91"/>
      <c r="C36" s="85" t="s">
        <v>45</v>
      </c>
      <c r="D36" s="86"/>
      <c r="E36" s="3">
        <v>2.69</v>
      </c>
    </row>
    <row r="37" spans="1:5" ht="98.25" customHeight="1">
      <c r="A37" s="90" t="s">
        <v>47</v>
      </c>
      <c r="B37" s="91"/>
      <c r="C37" s="85" t="s">
        <v>48</v>
      </c>
      <c r="D37" s="86"/>
      <c r="E37" s="3">
        <v>0.37</v>
      </c>
    </row>
    <row r="38" spans="1:5" ht="24.75" customHeight="1">
      <c r="A38" s="85" t="s">
        <v>49</v>
      </c>
      <c r="B38" s="86"/>
      <c r="C38" s="85" t="s">
        <v>50</v>
      </c>
      <c r="D38" s="86"/>
      <c r="E38" s="3">
        <v>0.1</v>
      </c>
    </row>
    <row r="39" spans="1:5" ht="34.5" customHeight="1">
      <c r="A39" s="85" t="s">
        <v>51</v>
      </c>
      <c r="B39" s="86"/>
      <c r="C39" s="85" t="s">
        <v>52</v>
      </c>
      <c r="D39" s="86"/>
      <c r="E39" s="3">
        <v>0.07</v>
      </c>
    </row>
    <row r="40" spans="1:5" ht="22.5" customHeight="1">
      <c r="A40" s="81" t="s">
        <v>35</v>
      </c>
      <c r="B40" s="82"/>
      <c r="C40" s="82"/>
      <c r="D40" s="83"/>
      <c r="E40" s="25">
        <f>E35+E36+E37+E38+E39</f>
        <v>4.07</v>
      </c>
    </row>
    <row r="41" spans="1:5" ht="22.5" customHeight="1">
      <c r="A41" s="87" t="s">
        <v>99</v>
      </c>
      <c r="B41" s="88"/>
      <c r="C41" s="88"/>
      <c r="D41" s="89"/>
      <c r="E41" s="25">
        <f>E11+E23+E25+E33+E40</f>
        <v>13.970000000000002</v>
      </c>
    </row>
    <row r="42" spans="1:5" ht="22.5" customHeight="1">
      <c r="A42" s="81" t="s">
        <v>53</v>
      </c>
      <c r="B42" s="82"/>
      <c r="C42" s="82"/>
      <c r="D42" s="83"/>
      <c r="E42" s="25">
        <f>E11+E23+E25+E27+E33+E40</f>
        <v>15.540000000000003</v>
      </c>
    </row>
    <row r="43" spans="1:5" ht="22.5" customHeight="1">
      <c r="A43" s="81" t="s">
        <v>104</v>
      </c>
      <c r="B43" s="82"/>
      <c r="C43" s="82"/>
      <c r="D43" s="83"/>
      <c r="E43" s="29">
        <f>E41*5004.4</f>
        <v>69911.46800000001</v>
      </c>
    </row>
    <row r="44" spans="1:5" ht="22.5" customHeight="1">
      <c r="A44" s="81" t="s">
        <v>105</v>
      </c>
      <c r="B44" s="82"/>
      <c r="C44" s="82"/>
      <c r="D44" s="83"/>
      <c r="E44" s="29">
        <f>E43*12</f>
        <v>838937.6160000002</v>
      </c>
    </row>
    <row r="46" spans="1:5" ht="15">
      <c r="A46" s="84" t="s">
        <v>93</v>
      </c>
      <c r="B46" s="84"/>
      <c r="C46" s="84"/>
      <c r="D46" s="84"/>
      <c r="E46" s="55"/>
    </row>
    <row r="47" ht="15">
      <c r="A47" t="s">
        <v>37</v>
      </c>
    </row>
  </sheetData>
  <sheetProtection/>
  <mergeCells count="70">
    <mergeCell ref="A44:D44"/>
    <mergeCell ref="A46:D46"/>
    <mergeCell ref="A39:B39"/>
    <mergeCell ref="C39:D39"/>
    <mergeCell ref="A40:D40"/>
    <mergeCell ref="A41:D41"/>
    <mergeCell ref="A42:D42"/>
    <mergeCell ref="A43:D43"/>
    <mergeCell ref="A36:B36"/>
    <mergeCell ref="C36:D36"/>
    <mergeCell ref="A37:B37"/>
    <mergeCell ref="C37:D37"/>
    <mergeCell ref="A38:B38"/>
    <mergeCell ref="C38:D38"/>
    <mergeCell ref="A32:B32"/>
    <mergeCell ref="C32:D32"/>
    <mergeCell ref="A33:B33"/>
    <mergeCell ref="C33:D33"/>
    <mergeCell ref="A34:D34"/>
    <mergeCell ref="A35:B35"/>
    <mergeCell ref="C35:D35"/>
    <mergeCell ref="A29:B29"/>
    <mergeCell ref="C29:D29"/>
    <mergeCell ref="A30:B30"/>
    <mergeCell ref="C30:D30"/>
    <mergeCell ref="A31:B31"/>
    <mergeCell ref="C31:D31"/>
    <mergeCell ref="A24:E24"/>
    <mergeCell ref="A25:D25"/>
    <mergeCell ref="A26:E26"/>
    <mergeCell ref="A27:B27"/>
    <mergeCell ref="C27:D27"/>
    <mergeCell ref="A28:E28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1:B11"/>
    <mergeCell ref="C11:D11"/>
    <mergeCell ref="A12:E12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1:E3"/>
    <mergeCell ref="A5:B5"/>
    <mergeCell ref="C5:D5"/>
    <mergeCell ref="A6:E6"/>
    <mergeCell ref="A7:B7"/>
    <mergeCell ref="C7:D7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T47"/>
  <sheetViews>
    <sheetView view="pageLayout" zoomScaleNormal="82" workbookViewId="0" topLeftCell="A1">
      <selection activeCell="A4" sqref="A4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138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15">
      <c r="A3" s="109"/>
      <c r="B3" s="109"/>
      <c r="C3" s="109"/>
      <c r="D3" s="109"/>
      <c r="E3" s="109"/>
    </row>
    <row r="4" spans="1:5" ht="15">
      <c r="A4" s="1" t="s">
        <v>139</v>
      </c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54">
        <v>0.4</v>
      </c>
    </row>
    <row r="8" spans="1:5" ht="32.25" customHeight="1">
      <c r="A8" s="90" t="s">
        <v>4</v>
      </c>
      <c r="B8" s="91"/>
      <c r="C8" s="92" t="s">
        <v>5</v>
      </c>
      <c r="D8" s="93"/>
      <c r="E8" s="13">
        <v>0.1</v>
      </c>
    </row>
    <row r="9" spans="1:5" ht="41.25" customHeight="1">
      <c r="A9" s="90" t="s">
        <v>80</v>
      </c>
      <c r="B9" s="91"/>
      <c r="C9" s="92" t="s">
        <v>7</v>
      </c>
      <c r="D9" s="93"/>
      <c r="E9" s="3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53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0.6000000000000001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53">
        <v>1.41</v>
      </c>
    </row>
    <row r="14" spans="1:5" ht="15">
      <c r="A14" s="92" t="s">
        <v>12</v>
      </c>
      <c r="B14" s="93"/>
      <c r="C14" s="92" t="s">
        <v>13</v>
      </c>
      <c r="D14" s="93"/>
      <c r="E14" s="53">
        <v>0.58</v>
      </c>
    </row>
    <row r="15" spans="1:5" ht="15">
      <c r="A15" s="92" t="s">
        <v>14</v>
      </c>
      <c r="B15" s="93"/>
      <c r="C15" s="92" t="s">
        <v>13</v>
      </c>
      <c r="D15" s="93"/>
      <c r="E15" s="53">
        <v>0.18</v>
      </c>
    </row>
    <row r="16" spans="1:5" ht="15">
      <c r="A16" s="92" t="s">
        <v>15</v>
      </c>
      <c r="B16" s="93"/>
      <c r="C16" s="92" t="s">
        <v>16</v>
      </c>
      <c r="D16" s="93"/>
      <c r="E16" s="53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53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54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54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53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53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54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3.48</v>
      </c>
    </row>
    <row r="26" spans="1:5" ht="15">
      <c r="A26" s="97" t="s">
        <v>59</v>
      </c>
      <c r="B26" s="98"/>
      <c r="C26" s="98"/>
      <c r="D26" s="98"/>
      <c r="E26" s="99"/>
    </row>
    <row r="27" spans="1:5" ht="27" customHeight="1">
      <c r="A27" s="92" t="s">
        <v>60</v>
      </c>
      <c r="B27" s="102"/>
      <c r="C27" s="90" t="s">
        <v>61</v>
      </c>
      <c r="D27" s="91"/>
      <c r="E27" s="56">
        <v>5.12</v>
      </c>
    </row>
    <row r="28" spans="1:5" ht="15">
      <c r="A28" s="97" t="s">
        <v>62</v>
      </c>
      <c r="B28" s="98"/>
      <c r="C28" s="98"/>
      <c r="D28" s="98"/>
      <c r="E28" s="99"/>
    </row>
    <row r="29" spans="1:5" ht="42" customHeight="1">
      <c r="A29" s="90" t="s">
        <v>68</v>
      </c>
      <c r="B29" s="91"/>
      <c r="C29" s="100" t="s">
        <v>3</v>
      </c>
      <c r="D29" s="101"/>
      <c r="E29" s="3">
        <v>0.61</v>
      </c>
    </row>
    <row r="30" spans="1:5" ht="51" customHeight="1">
      <c r="A30" s="85" t="s">
        <v>40</v>
      </c>
      <c r="B30" s="86"/>
      <c r="C30" s="100" t="s">
        <v>29</v>
      </c>
      <c r="D30" s="101"/>
      <c r="E30" s="3">
        <v>0.35</v>
      </c>
    </row>
    <row r="31" spans="1:5" ht="51" customHeight="1">
      <c r="A31" s="85" t="s">
        <v>41</v>
      </c>
      <c r="B31" s="86"/>
      <c r="C31" s="100" t="s">
        <v>42</v>
      </c>
      <c r="D31" s="101"/>
      <c r="E31" s="3">
        <v>0.35</v>
      </c>
    </row>
    <row r="32" spans="1:5" ht="15">
      <c r="A32" s="92" t="s">
        <v>30</v>
      </c>
      <c r="B32" s="93"/>
      <c r="C32" s="94" t="s">
        <v>43</v>
      </c>
      <c r="D32" s="94"/>
      <c r="E32" s="11">
        <v>0.08</v>
      </c>
    </row>
    <row r="33" spans="1:5" ht="15">
      <c r="A33" s="95" t="s">
        <v>35</v>
      </c>
      <c r="B33" s="96"/>
      <c r="C33" s="92"/>
      <c r="D33" s="93"/>
      <c r="E33" s="24">
        <f>E29+E30+E31+E32</f>
        <v>1.3900000000000001</v>
      </c>
    </row>
    <row r="34" spans="1:5" ht="15">
      <c r="A34" s="97" t="s">
        <v>63</v>
      </c>
      <c r="B34" s="98"/>
      <c r="C34" s="98"/>
      <c r="D34" s="99"/>
      <c r="E34" s="6"/>
    </row>
    <row r="35" spans="1:5" ht="15">
      <c r="A35" s="94" t="s">
        <v>44</v>
      </c>
      <c r="B35" s="94"/>
      <c r="C35" s="97" t="s">
        <v>32</v>
      </c>
      <c r="D35" s="99"/>
      <c r="E35" s="53">
        <v>0.84</v>
      </c>
    </row>
    <row r="36" spans="1:5" ht="24.75" customHeight="1">
      <c r="A36" s="90" t="s">
        <v>33</v>
      </c>
      <c r="B36" s="91"/>
      <c r="C36" s="85" t="s">
        <v>45</v>
      </c>
      <c r="D36" s="86"/>
      <c r="E36" s="3">
        <v>2.69</v>
      </c>
    </row>
    <row r="37" spans="1:5" ht="99.75" customHeight="1">
      <c r="A37" s="90" t="s">
        <v>47</v>
      </c>
      <c r="B37" s="91"/>
      <c r="C37" s="85" t="s">
        <v>48</v>
      </c>
      <c r="D37" s="86"/>
      <c r="E37" s="3">
        <v>0.37</v>
      </c>
    </row>
    <row r="38" spans="1:5" ht="23.25" customHeight="1">
      <c r="A38" s="85" t="s">
        <v>49</v>
      </c>
      <c r="B38" s="86"/>
      <c r="C38" s="85" t="s">
        <v>50</v>
      </c>
      <c r="D38" s="86"/>
      <c r="E38" s="3">
        <v>0.1</v>
      </c>
    </row>
    <row r="39" spans="1:5" ht="27" customHeight="1">
      <c r="A39" s="85" t="s">
        <v>51</v>
      </c>
      <c r="B39" s="86"/>
      <c r="C39" s="85" t="s">
        <v>52</v>
      </c>
      <c r="D39" s="86"/>
      <c r="E39" s="3">
        <v>0.07</v>
      </c>
    </row>
    <row r="40" spans="1:5" ht="22.5" customHeight="1">
      <c r="A40" s="81" t="s">
        <v>35</v>
      </c>
      <c r="B40" s="82"/>
      <c r="C40" s="82"/>
      <c r="D40" s="83"/>
      <c r="E40" s="25">
        <f>E35+E36+E37+E38+E39</f>
        <v>4.07</v>
      </c>
    </row>
    <row r="41" spans="1:5" ht="22.5" customHeight="1">
      <c r="A41" s="87" t="s">
        <v>99</v>
      </c>
      <c r="B41" s="88"/>
      <c r="C41" s="88"/>
      <c r="D41" s="89"/>
      <c r="E41" s="25">
        <f>E11+E23+E25+E33+E40</f>
        <v>13.970000000000002</v>
      </c>
    </row>
    <row r="42" spans="1:5" ht="22.5" customHeight="1">
      <c r="A42" s="81" t="s">
        <v>53</v>
      </c>
      <c r="B42" s="82"/>
      <c r="C42" s="82"/>
      <c r="D42" s="83"/>
      <c r="E42" s="25">
        <f>E11+E23+E25+E27+E33+E40</f>
        <v>19.090000000000003</v>
      </c>
    </row>
    <row r="43" spans="1:5" ht="22.5" customHeight="1">
      <c r="A43" s="81" t="s">
        <v>104</v>
      </c>
      <c r="B43" s="82"/>
      <c r="C43" s="82"/>
      <c r="D43" s="83"/>
      <c r="E43" s="29">
        <f>E41*5004.4</f>
        <v>69911.46800000001</v>
      </c>
    </row>
    <row r="44" spans="1:5" ht="22.5" customHeight="1">
      <c r="A44" s="81" t="s">
        <v>105</v>
      </c>
      <c r="B44" s="82"/>
      <c r="C44" s="82"/>
      <c r="D44" s="83"/>
      <c r="E44" s="29">
        <f>12*E43</f>
        <v>838937.6160000002</v>
      </c>
    </row>
    <row r="46" spans="1:5" ht="15">
      <c r="A46" s="84" t="s">
        <v>93</v>
      </c>
      <c r="B46" s="84"/>
      <c r="C46" s="84"/>
      <c r="D46" s="84"/>
      <c r="E46" s="55"/>
    </row>
    <row r="47" spans="1:46" ht="15">
      <c r="A47" s="44" t="s">
        <v>37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</row>
  </sheetData>
  <sheetProtection/>
  <mergeCells count="70">
    <mergeCell ref="A44:D44"/>
    <mergeCell ref="A46:D46"/>
    <mergeCell ref="A39:B39"/>
    <mergeCell ref="C39:D39"/>
    <mergeCell ref="A40:D40"/>
    <mergeCell ref="A41:D41"/>
    <mergeCell ref="A42:D42"/>
    <mergeCell ref="A43:D43"/>
    <mergeCell ref="A36:B36"/>
    <mergeCell ref="C36:D36"/>
    <mergeCell ref="A37:B37"/>
    <mergeCell ref="C37:D37"/>
    <mergeCell ref="A38:B38"/>
    <mergeCell ref="C38:D38"/>
    <mergeCell ref="A32:B32"/>
    <mergeCell ref="C32:D32"/>
    <mergeCell ref="A33:B33"/>
    <mergeCell ref="C33:D33"/>
    <mergeCell ref="A34:D34"/>
    <mergeCell ref="A35:B35"/>
    <mergeCell ref="C35:D35"/>
    <mergeCell ref="A29:B29"/>
    <mergeCell ref="C29:D29"/>
    <mergeCell ref="A30:B30"/>
    <mergeCell ref="C30:D30"/>
    <mergeCell ref="A31:B31"/>
    <mergeCell ref="C31:D31"/>
    <mergeCell ref="A24:E24"/>
    <mergeCell ref="A25:D25"/>
    <mergeCell ref="A26:E26"/>
    <mergeCell ref="A27:B27"/>
    <mergeCell ref="C27:D27"/>
    <mergeCell ref="A28:E28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1:B11"/>
    <mergeCell ref="C11:D11"/>
    <mergeCell ref="A12:E12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1:E3"/>
    <mergeCell ref="A5:B5"/>
    <mergeCell ref="C5:D5"/>
    <mergeCell ref="A6:E6"/>
    <mergeCell ref="A7:B7"/>
    <mergeCell ref="C7:D7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4"/>
  <sheetViews>
    <sheetView view="pageLayout" zoomScaleNormal="82" workbookViewId="0" topLeftCell="A22">
      <selection activeCell="A1" sqref="A1:E43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84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15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33">
        <v>0.4</v>
      </c>
    </row>
    <row r="8" spans="1:5" ht="30.75" customHeight="1">
      <c r="A8" s="90" t="s">
        <v>4</v>
      </c>
      <c r="B8" s="91"/>
      <c r="C8" s="92" t="s">
        <v>5</v>
      </c>
      <c r="D8" s="93"/>
      <c r="E8" s="3">
        <v>0.1</v>
      </c>
    </row>
    <row r="9" spans="1:5" ht="42.75" customHeight="1">
      <c r="A9" s="90" t="s">
        <v>83</v>
      </c>
      <c r="B9" s="91"/>
      <c r="C9" s="92" t="s">
        <v>7</v>
      </c>
      <c r="D9" s="93"/>
      <c r="E9" s="14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32">
        <v>0.05</v>
      </c>
    </row>
    <row r="11" spans="1:5" ht="17.25" customHeight="1">
      <c r="A11" s="104" t="s">
        <v>35</v>
      </c>
      <c r="B11" s="105"/>
      <c r="C11" s="92"/>
      <c r="D11" s="93"/>
      <c r="E11" s="32">
        <f>E7+E8+E9+E10</f>
        <v>0.6000000000000001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32">
        <v>1.41</v>
      </c>
    </row>
    <row r="14" spans="1:5" ht="15">
      <c r="A14" s="92" t="s">
        <v>12</v>
      </c>
      <c r="B14" s="93"/>
      <c r="C14" s="92" t="s">
        <v>13</v>
      </c>
      <c r="D14" s="93"/>
      <c r="E14" s="32">
        <v>0.58</v>
      </c>
    </row>
    <row r="15" spans="1:5" ht="15">
      <c r="A15" s="92" t="s">
        <v>14</v>
      </c>
      <c r="B15" s="93"/>
      <c r="C15" s="92" t="s">
        <v>13</v>
      </c>
      <c r="D15" s="93"/>
      <c r="E15" s="32">
        <v>0.18</v>
      </c>
    </row>
    <row r="16" spans="1:5" ht="15">
      <c r="A16" s="92" t="s">
        <v>15</v>
      </c>
      <c r="B16" s="93"/>
      <c r="C16" s="92" t="s">
        <v>16</v>
      </c>
      <c r="D16" s="93"/>
      <c r="E16" s="32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32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33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33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32">
        <v>0.11</v>
      </c>
    </row>
    <row r="21" spans="1:5" ht="24" customHeight="1">
      <c r="A21" s="90" t="s">
        <v>24</v>
      </c>
      <c r="B21" s="91"/>
      <c r="C21" s="92" t="s">
        <v>3</v>
      </c>
      <c r="D21" s="93"/>
      <c r="E21" s="32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33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3.48</v>
      </c>
    </row>
    <row r="26" spans="1:5" ht="15">
      <c r="A26" s="97" t="s">
        <v>28</v>
      </c>
      <c r="B26" s="98"/>
      <c r="C26" s="98"/>
      <c r="D26" s="98"/>
      <c r="E26" s="99"/>
    </row>
    <row r="27" spans="1:5" ht="39.75" customHeight="1">
      <c r="A27" s="90" t="s">
        <v>69</v>
      </c>
      <c r="B27" s="91"/>
      <c r="C27" s="100" t="s">
        <v>3</v>
      </c>
      <c r="D27" s="101"/>
      <c r="E27" s="3">
        <v>0.61</v>
      </c>
    </row>
    <row r="28" spans="1:5" ht="39.75" customHeight="1">
      <c r="A28" s="85" t="s">
        <v>40</v>
      </c>
      <c r="B28" s="86"/>
      <c r="C28" s="100" t="s">
        <v>29</v>
      </c>
      <c r="D28" s="101"/>
      <c r="E28" s="3">
        <v>0.35</v>
      </c>
    </row>
    <row r="29" spans="1:5" ht="39.75" customHeight="1">
      <c r="A29" s="85" t="s">
        <v>41</v>
      </c>
      <c r="B29" s="86"/>
      <c r="C29" s="100" t="s">
        <v>42</v>
      </c>
      <c r="D29" s="101"/>
      <c r="E29" s="3">
        <v>0.35</v>
      </c>
    </row>
    <row r="30" spans="1:5" ht="15">
      <c r="A30" s="92" t="s">
        <v>30</v>
      </c>
      <c r="B30" s="93"/>
      <c r="C30" s="94" t="s">
        <v>43</v>
      </c>
      <c r="D30" s="94"/>
      <c r="E30" s="11">
        <v>0.08</v>
      </c>
    </row>
    <row r="31" spans="1:5" ht="15">
      <c r="A31" s="95" t="s">
        <v>35</v>
      </c>
      <c r="B31" s="96"/>
      <c r="C31" s="92"/>
      <c r="D31" s="93"/>
      <c r="E31" s="11">
        <f>E27+E28+E29+E30</f>
        <v>1.3900000000000001</v>
      </c>
    </row>
    <row r="32" spans="1:5" ht="15">
      <c r="A32" s="97" t="s">
        <v>31</v>
      </c>
      <c r="B32" s="98"/>
      <c r="C32" s="98"/>
      <c r="D32" s="99"/>
      <c r="E32" s="6"/>
    </row>
    <row r="33" spans="1:5" ht="15">
      <c r="A33" s="94" t="s">
        <v>44</v>
      </c>
      <c r="B33" s="94"/>
      <c r="C33" s="97" t="s">
        <v>32</v>
      </c>
      <c r="D33" s="99"/>
      <c r="E33" s="32">
        <v>0.84</v>
      </c>
    </row>
    <row r="34" spans="1:5" ht="24.75" customHeight="1">
      <c r="A34" s="90" t="s">
        <v>33</v>
      </c>
      <c r="B34" s="91"/>
      <c r="C34" s="85" t="s">
        <v>45</v>
      </c>
      <c r="D34" s="86"/>
      <c r="E34" s="3">
        <v>2.69</v>
      </c>
    </row>
    <row r="35" spans="1:5" ht="99" customHeight="1">
      <c r="A35" s="90" t="s">
        <v>47</v>
      </c>
      <c r="B35" s="91"/>
      <c r="C35" s="85" t="s">
        <v>48</v>
      </c>
      <c r="D35" s="86"/>
      <c r="E35" s="3">
        <v>0.37</v>
      </c>
    </row>
    <row r="36" spans="1:5" ht="18.75" customHeight="1">
      <c r="A36" s="85" t="s">
        <v>49</v>
      </c>
      <c r="B36" s="86"/>
      <c r="C36" s="85" t="s">
        <v>50</v>
      </c>
      <c r="D36" s="86"/>
      <c r="E36" s="3">
        <v>0.1</v>
      </c>
    </row>
    <row r="37" spans="1:5" ht="18.75" customHeight="1">
      <c r="A37" s="85" t="s">
        <v>51</v>
      </c>
      <c r="B37" s="86"/>
      <c r="C37" s="85" t="s">
        <v>52</v>
      </c>
      <c r="D37" s="86"/>
      <c r="E37" s="3">
        <v>0.07</v>
      </c>
    </row>
    <row r="38" spans="1:5" ht="22.5" customHeight="1">
      <c r="A38" s="81" t="s">
        <v>35</v>
      </c>
      <c r="B38" s="82"/>
      <c r="C38" s="82"/>
      <c r="D38" s="83"/>
      <c r="E38" s="4">
        <f>E33+E34+E35+E36+E37</f>
        <v>4.07</v>
      </c>
    </row>
    <row r="39" spans="1:5" ht="22.5" customHeight="1">
      <c r="A39" s="81" t="s">
        <v>53</v>
      </c>
      <c r="B39" s="82"/>
      <c r="C39" s="82"/>
      <c r="D39" s="83"/>
      <c r="E39" s="4">
        <f>E11+E23+E25+E31+E38</f>
        <v>13.970000000000002</v>
      </c>
    </row>
    <row r="40" spans="1:5" ht="22.5" customHeight="1">
      <c r="A40" s="81" t="s">
        <v>54</v>
      </c>
      <c r="B40" s="82"/>
      <c r="C40" s="82"/>
      <c r="D40" s="83"/>
      <c r="E40" s="29">
        <f>2516.5*E39</f>
        <v>35155.505000000005</v>
      </c>
    </row>
    <row r="41" spans="1:5" ht="22.5" customHeight="1">
      <c r="A41" s="81" t="s">
        <v>55</v>
      </c>
      <c r="B41" s="82"/>
      <c r="C41" s="82"/>
      <c r="D41" s="83"/>
      <c r="E41" s="4">
        <f>E40*12</f>
        <v>421866.06000000006</v>
      </c>
    </row>
    <row r="43" spans="1:5" ht="15">
      <c r="A43" s="84" t="s">
        <v>93</v>
      </c>
      <c r="B43" s="84"/>
      <c r="C43" s="84"/>
      <c r="D43" s="84"/>
      <c r="E43" s="34"/>
    </row>
    <row r="44" ht="15">
      <c r="A44" t="s">
        <v>37</v>
      </c>
    </row>
  </sheetData>
  <sheetProtection/>
  <mergeCells count="66">
    <mergeCell ref="A1:E3"/>
    <mergeCell ref="A5:B5"/>
    <mergeCell ref="C5:D5"/>
    <mergeCell ref="A6:E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  <mergeCell ref="A25:D25"/>
    <mergeCell ref="A26:E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D32"/>
    <mergeCell ref="A33:B33"/>
    <mergeCell ref="C33:D33"/>
    <mergeCell ref="A34:B34"/>
    <mergeCell ref="C34:D34"/>
    <mergeCell ref="A35:B35"/>
    <mergeCell ref="C35:D35"/>
    <mergeCell ref="A40:D40"/>
    <mergeCell ref="A41:D41"/>
    <mergeCell ref="A43:D43"/>
    <mergeCell ref="A36:B36"/>
    <mergeCell ref="C36:D36"/>
    <mergeCell ref="A37:B37"/>
    <mergeCell ref="C37:D37"/>
    <mergeCell ref="A38:D38"/>
    <mergeCell ref="A39:D39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4"/>
  <sheetViews>
    <sheetView view="pageLayout" zoomScaleNormal="82" workbookViewId="0" topLeftCell="A19">
      <selection activeCell="A4" sqref="A4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85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15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9">
        <v>0.4</v>
      </c>
    </row>
    <row r="8" spans="1:5" ht="35.25" customHeight="1">
      <c r="A8" s="90" t="s">
        <v>4</v>
      </c>
      <c r="B8" s="91"/>
      <c r="C8" s="92" t="s">
        <v>5</v>
      </c>
      <c r="D8" s="93"/>
      <c r="E8" s="3">
        <v>0.1</v>
      </c>
    </row>
    <row r="9" spans="1:5" ht="42.75" customHeight="1">
      <c r="A9" s="90" t="s">
        <v>83</v>
      </c>
      <c r="B9" s="91"/>
      <c r="C9" s="92" t="s">
        <v>7</v>
      </c>
      <c r="D9" s="93"/>
      <c r="E9" s="14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8">
        <v>0.05</v>
      </c>
    </row>
    <row r="11" spans="1:5" ht="17.25" customHeight="1">
      <c r="A11" s="104" t="s">
        <v>35</v>
      </c>
      <c r="B11" s="105"/>
      <c r="C11" s="92"/>
      <c r="D11" s="93"/>
      <c r="E11" s="8">
        <f>E7+E8+E9+E10</f>
        <v>0.6000000000000001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8">
        <v>1.41</v>
      </c>
    </row>
    <row r="14" spans="1:5" ht="15">
      <c r="A14" s="92" t="s">
        <v>12</v>
      </c>
      <c r="B14" s="93"/>
      <c r="C14" s="92" t="s">
        <v>13</v>
      </c>
      <c r="D14" s="93"/>
      <c r="E14" s="8">
        <v>0.58</v>
      </c>
    </row>
    <row r="15" spans="1:5" ht="15">
      <c r="A15" s="92" t="s">
        <v>14</v>
      </c>
      <c r="B15" s="93"/>
      <c r="C15" s="92" t="s">
        <v>13</v>
      </c>
      <c r="D15" s="93"/>
      <c r="E15" s="8">
        <v>0.18</v>
      </c>
    </row>
    <row r="16" spans="1:5" ht="15">
      <c r="A16" s="92" t="s">
        <v>15</v>
      </c>
      <c r="B16" s="93"/>
      <c r="C16" s="92" t="s">
        <v>16</v>
      </c>
      <c r="D16" s="93"/>
      <c r="E16" s="8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8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9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9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8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8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9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3.48</v>
      </c>
    </row>
    <row r="26" spans="1:5" ht="15">
      <c r="A26" s="97" t="s">
        <v>28</v>
      </c>
      <c r="B26" s="98"/>
      <c r="C26" s="98"/>
      <c r="D26" s="98"/>
      <c r="E26" s="99"/>
    </row>
    <row r="27" spans="1:5" ht="52.5" customHeight="1">
      <c r="A27" s="90" t="s">
        <v>69</v>
      </c>
      <c r="B27" s="91"/>
      <c r="C27" s="100" t="s">
        <v>3</v>
      </c>
      <c r="D27" s="101"/>
      <c r="E27" s="3">
        <v>0.61</v>
      </c>
    </row>
    <row r="28" spans="1:5" ht="51" customHeight="1">
      <c r="A28" s="85" t="s">
        <v>40</v>
      </c>
      <c r="B28" s="86"/>
      <c r="C28" s="100" t="s">
        <v>29</v>
      </c>
      <c r="D28" s="101"/>
      <c r="E28" s="3">
        <v>0.35</v>
      </c>
    </row>
    <row r="29" spans="1:5" ht="51" customHeight="1">
      <c r="A29" s="85" t="s">
        <v>41</v>
      </c>
      <c r="B29" s="86"/>
      <c r="C29" s="100" t="s">
        <v>42</v>
      </c>
      <c r="D29" s="101"/>
      <c r="E29" s="3">
        <v>0.35</v>
      </c>
    </row>
    <row r="30" spans="1:5" ht="15">
      <c r="A30" s="92" t="s">
        <v>30</v>
      </c>
      <c r="B30" s="93"/>
      <c r="C30" s="94" t="s">
        <v>43</v>
      </c>
      <c r="D30" s="94"/>
      <c r="E30" s="11">
        <v>0.08</v>
      </c>
    </row>
    <row r="31" spans="1:5" ht="15">
      <c r="A31" s="95" t="s">
        <v>35</v>
      </c>
      <c r="B31" s="96"/>
      <c r="C31" s="92"/>
      <c r="D31" s="93"/>
      <c r="E31" s="11">
        <f>E27+E28+E29+E30</f>
        <v>1.3900000000000001</v>
      </c>
    </row>
    <row r="32" spans="1:5" ht="15">
      <c r="A32" s="97" t="s">
        <v>31</v>
      </c>
      <c r="B32" s="98"/>
      <c r="C32" s="98"/>
      <c r="D32" s="99"/>
      <c r="E32" s="6"/>
    </row>
    <row r="33" spans="1:5" ht="15">
      <c r="A33" s="94" t="s">
        <v>44</v>
      </c>
      <c r="B33" s="94"/>
      <c r="C33" s="97" t="s">
        <v>32</v>
      </c>
      <c r="D33" s="99"/>
      <c r="E33" s="8">
        <v>0.84</v>
      </c>
    </row>
    <row r="34" spans="1:5" ht="24.75" customHeight="1">
      <c r="A34" s="90" t="s">
        <v>33</v>
      </c>
      <c r="B34" s="91"/>
      <c r="C34" s="85" t="s">
        <v>45</v>
      </c>
      <c r="D34" s="86"/>
      <c r="E34" s="3">
        <v>2.69</v>
      </c>
    </row>
    <row r="35" spans="1:5" ht="95.25" customHeight="1">
      <c r="A35" s="90" t="s">
        <v>47</v>
      </c>
      <c r="B35" s="91"/>
      <c r="C35" s="85" t="s">
        <v>48</v>
      </c>
      <c r="D35" s="86"/>
      <c r="E35" s="3">
        <v>0.37</v>
      </c>
    </row>
    <row r="36" spans="1:5" ht="30" customHeight="1">
      <c r="A36" s="85" t="s">
        <v>49</v>
      </c>
      <c r="B36" s="86"/>
      <c r="C36" s="85" t="s">
        <v>50</v>
      </c>
      <c r="D36" s="86"/>
      <c r="E36" s="3">
        <v>0.1</v>
      </c>
    </row>
    <row r="37" spans="1:5" ht="34.5" customHeight="1">
      <c r="A37" s="85" t="s">
        <v>51</v>
      </c>
      <c r="B37" s="86"/>
      <c r="C37" s="85" t="s">
        <v>52</v>
      </c>
      <c r="D37" s="86"/>
      <c r="E37" s="3">
        <v>0.07</v>
      </c>
    </row>
    <row r="38" spans="1:5" ht="22.5" customHeight="1">
      <c r="A38" s="81" t="s">
        <v>35</v>
      </c>
      <c r="B38" s="82"/>
      <c r="C38" s="82"/>
      <c r="D38" s="83"/>
      <c r="E38" s="4">
        <f>E33+E34+E35+E36+E37</f>
        <v>4.07</v>
      </c>
    </row>
    <row r="39" spans="1:5" ht="22.5" customHeight="1">
      <c r="A39" s="81" t="s">
        <v>53</v>
      </c>
      <c r="B39" s="82"/>
      <c r="C39" s="82"/>
      <c r="D39" s="83"/>
      <c r="E39" s="4">
        <f>E11+E23+E25+E31+E38</f>
        <v>13.970000000000002</v>
      </c>
    </row>
    <row r="40" spans="1:5" ht="22.5" customHeight="1">
      <c r="A40" s="81" t="s">
        <v>54</v>
      </c>
      <c r="B40" s="82"/>
      <c r="C40" s="82"/>
      <c r="D40" s="83"/>
      <c r="E40" s="4"/>
    </row>
    <row r="41" spans="1:5" ht="22.5" customHeight="1">
      <c r="A41" s="81" t="s">
        <v>55</v>
      </c>
      <c r="B41" s="82"/>
      <c r="C41" s="82"/>
      <c r="D41" s="83"/>
      <c r="E41" s="4"/>
    </row>
    <row r="43" spans="1:5" ht="15">
      <c r="A43" s="84" t="s">
        <v>46</v>
      </c>
      <c r="B43" s="84"/>
      <c r="C43" s="84"/>
      <c r="D43" s="84"/>
      <c r="E43" s="10"/>
    </row>
    <row r="44" ht="15">
      <c r="A44" t="s">
        <v>37</v>
      </c>
    </row>
  </sheetData>
  <sheetProtection/>
  <mergeCells count="66">
    <mergeCell ref="A40:D40"/>
    <mergeCell ref="A41:D41"/>
    <mergeCell ref="A43:D43"/>
    <mergeCell ref="A36:B36"/>
    <mergeCell ref="C36:D36"/>
    <mergeCell ref="A37:B37"/>
    <mergeCell ref="C37:D37"/>
    <mergeCell ref="A38:D38"/>
    <mergeCell ref="A39:D39"/>
    <mergeCell ref="A32:D32"/>
    <mergeCell ref="A33:B33"/>
    <mergeCell ref="C33:D33"/>
    <mergeCell ref="A34:B34"/>
    <mergeCell ref="C34:D34"/>
    <mergeCell ref="A35:B35"/>
    <mergeCell ref="C35:D35"/>
    <mergeCell ref="A29:B29"/>
    <mergeCell ref="C29:D29"/>
    <mergeCell ref="A30:B30"/>
    <mergeCell ref="C30:D30"/>
    <mergeCell ref="A31:B31"/>
    <mergeCell ref="C31:D31"/>
    <mergeCell ref="A24:E24"/>
    <mergeCell ref="A25:D25"/>
    <mergeCell ref="A26:E26"/>
    <mergeCell ref="A27:B27"/>
    <mergeCell ref="C27:D27"/>
    <mergeCell ref="A28:B28"/>
    <mergeCell ref="C28:D28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1:B11"/>
    <mergeCell ref="C11:D11"/>
    <mergeCell ref="A12:E12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1:E3"/>
    <mergeCell ref="A5:B5"/>
    <mergeCell ref="C5:D5"/>
    <mergeCell ref="A6:E6"/>
    <mergeCell ref="A7:B7"/>
    <mergeCell ref="C7:D7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4"/>
  <sheetViews>
    <sheetView view="pageLayout" zoomScaleNormal="82" workbookViewId="0" topLeftCell="A1">
      <selection activeCell="A28" sqref="A28:B28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57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15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9">
        <v>0.4</v>
      </c>
    </row>
    <row r="8" spans="1:5" ht="35.25" customHeight="1">
      <c r="A8" s="90" t="s">
        <v>4</v>
      </c>
      <c r="B8" s="91"/>
      <c r="C8" s="92" t="s">
        <v>5</v>
      </c>
      <c r="D8" s="93"/>
      <c r="E8" s="13">
        <v>0.07</v>
      </c>
    </row>
    <row r="9" spans="1:5" ht="30" customHeight="1">
      <c r="A9" s="90" t="s">
        <v>6</v>
      </c>
      <c r="B9" s="91"/>
      <c r="C9" s="92" t="s">
        <v>7</v>
      </c>
      <c r="D9" s="93"/>
      <c r="E9" s="3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8">
        <v>0.05</v>
      </c>
    </row>
    <row r="11" spans="1:5" ht="17.25" customHeight="1">
      <c r="A11" s="104" t="s">
        <v>35</v>
      </c>
      <c r="B11" s="105"/>
      <c r="C11" s="92"/>
      <c r="D11" s="93"/>
      <c r="E11" s="8">
        <f>E7+E8+E9+E10</f>
        <v>0.5700000000000001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8">
        <v>1.41</v>
      </c>
    </row>
    <row r="14" spans="1:5" ht="15">
      <c r="A14" s="92" t="s">
        <v>12</v>
      </c>
      <c r="B14" s="93"/>
      <c r="C14" s="92" t="s">
        <v>13</v>
      </c>
      <c r="D14" s="93"/>
      <c r="E14" s="8">
        <v>0.58</v>
      </c>
    </row>
    <row r="15" spans="1:5" ht="15">
      <c r="A15" s="92" t="s">
        <v>14</v>
      </c>
      <c r="B15" s="93"/>
      <c r="C15" s="92" t="s">
        <v>13</v>
      </c>
      <c r="D15" s="93"/>
      <c r="E15" s="8">
        <v>0.18</v>
      </c>
    </row>
    <row r="16" spans="1:5" ht="15">
      <c r="A16" s="92" t="s">
        <v>15</v>
      </c>
      <c r="B16" s="93"/>
      <c r="C16" s="92" t="s">
        <v>16</v>
      </c>
      <c r="D16" s="93"/>
      <c r="E16" s="8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8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9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9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8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8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9">
        <v>0.13</v>
      </c>
    </row>
    <row r="23" spans="1:5" ht="15" customHeight="1">
      <c r="A23" s="95" t="s">
        <v>35</v>
      </c>
      <c r="B23" s="96"/>
      <c r="C23" s="90"/>
      <c r="D23" s="91"/>
      <c r="E23" s="9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2.92</v>
      </c>
    </row>
    <row r="26" spans="1:5" ht="15">
      <c r="A26" s="97" t="s">
        <v>28</v>
      </c>
      <c r="B26" s="98"/>
      <c r="C26" s="98"/>
      <c r="D26" s="98"/>
      <c r="E26" s="99"/>
    </row>
    <row r="27" spans="1:5" ht="41.25" customHeight="1">
      <c r="A27" s="90" t="s">
        <v>68</v>
      </c>
      <c r="B27" s="91"/>
      <c r="C27" s="100" t="s">
        <v>3</v>
      </c>
      <c r="D27" s="101"/>
      <c r="E27" s="3">
        <v>0.31</v>
      </c>
    </row>
    <row r="28" spans="1:5" ht="51" customHeight="1">
      <c r="A28" s="85" t="s">
        <v>40</v>
      </c>
      <c r="B28" s="86"/>
      <c r="C28" s="100" t="s">
        <v>29</v>
      </c>
      <c r="D28" s="101"/>
      <c r="E28" s="3">
        <v>0.25</v>
      </c>
    </row>
    <row r="29" spans="1:5" ht="51" customHeight="1">
      <c r="A29" s="85" t="s">
        <v>41</v>
      </c>
      <c r="B29" s="86"/>
      <c r="C29" s="100" t="s">
        <v>42</v>
      </c>
      <c r="D29" s="101"/>
      <c r="E29" s="3">
        <v>0.25</v>
      </c>
    </row>
    <row r="30" spans="1:5" ht="15">
      <c r="A30" s="92" t="s">
        <v>30</v>
      </c>
      <c r="B30" s="93"/>
      <c r="C30" s="94" t="s">
        <v>43</v>
      </c>
      <c r="D30" s="94"/>
      <c r="E30" s="11">
        <v>0.08</v>
      </c>
    </row>
    <row r="31" spans="1:5" ht="15">
      <c r="A31" s="95" t="s">
        <v>35</v>
      </c>
      <c r="B31" s="96"/>
      <c r="C31" s="92"/>
      <c r="D31" s="93"/>
      <c r="E31" s="11">
        <f>E27+E28+E29+E30</f>
        <v>0.89</v>
      </c>
    </row>
    <row r="32" spans="1:5" ht="15">
      <c r="A32" s="97" t="s">
        <v>31</v>
      </c>
      <c r="B32" s="98"/>
      <c r="C32" s="98"/>
      <c r="D32" s="99"/>
      <c r="E32" s="6"/>
    </row>
    <row r="33" spans="1:5" ht="15">
      <c r="A33" s="94" t="s">
        <v>44</v>
      </c>
      <c r="B33" s="94"/>
      <c r="C33" s="97" t="s">
        <v>32</v>
      </c>
      <c r="D33" s="99"/>
      <c r="E33" s="8">
        <v>0.65</v>
      </c>
    </row>
    <row r="34" spans="1:5" ht="24.75" customHeight="1">
      <c r="A34" s="90" t="s">
        <v>33</v>
      </c>
      <c r="B34" s="91"/>
      <c r="C34" s="85" t="s">
        <v>45</v>
      </c>
      <c r="D34" s="86"/>
      <c r="E34" s="3">
        <v>1.7</v>
      </c>
    </row>
    <row r="35" spans="1:5" ht="63.75" customHeight="1">
      <c r="A35" s="90" t="s">
        <v>70</v>
      </c>
      <c r="B35" s="91"/>
      <c r="C35" s="85" t="s">
        <v>48</v>
      </c>
      <c r="D35" s="86"/>
      <c r="E35" s="3">
        <v>0.4</v>
      </c>
    </row>
    <row r="36" spans="1:5" ht="18.75" customHeight="1">
      <c r="A36" s="85" t="s">
        <v>49</v>
      </c>
      <c r="B36" s="86"/>
      <c r="C36" s="85" t="s">
        <v>50</v>
      </c>
      <c r="D36" s="86"/>
      <c r="E36" s="3">
        <v>0.08</v>
      </c>
    </row>
    <row r="37" spans="1:5" ht="18.75" customHeight="1">
      <c r="A37" s="85" t="s">
        <v>51</v>
      </c>
      <c r="B37" s="86"/>
      <c r="C37" s="85" t="s">
        <v>52</v>
      </c>
      <c r="D37" s="86"/>
      <c r="E37" s="3">
        <v>0.07</v>
      </c>
    </row>
    <row r="38" spans="1:5" ht="22.5" customHeight="1">
      <c r="A38" s="81" t="s">
        <v>35</v>
      </c>
      <c r="B38" s="82"/>
      <c r="C38" s="82"/>
      <c r="D38" s="83"/>
      <c r="E38" s="4">
        <f>E33+E34+E35+E36+E37</f>
        <v>2.9</v>
      </c>
    </row>
    <row r="39" spans="1:5" ht="22.5" customHeight="1">
      <c r="A39" s="81" t="s">
        <v>53</v>
      </c>
      <c r="B39" s="82"/>
      <c r="C39" s="82"/>
      <c r="D39" s="83"/>
      <c r="E39" s="4">
        <f>E11+E23+E25+E31+E38</f>
        <v>11.71</v>
      </c>
    </row>
    <row r="40" spans="1:5" ht="22.5" customHeight="1">
      <c r="A40" s="81" t="s">
        <v>54</v>
      </c>
      <c r="B40" s="82"/>
      <c r="C40" s="82"/>
      <c r="D40" s="83"/>
      <c r="E40" s="4"/>
    </row>
    <row r="41" spans="1:5" ht="22.5" customHeight="1">
      <c r="A41" s="81" t="s">
        <v>55</v>
      </c>
      <c r="B41" s="82"/>
      <c r="C41" s="82"/>
      <c r="D41" s="83"/>
      <c r="E41" s="4"/>
    </row>
    <row r="43" spans="1:5" ht="15">
      <c r="A43" s="84" t="s">
        <v>46</v>
      </c>
      <c r="B43" s="84"/>
      <c r="C43" s="84"/>
      <c r="D43" s="84"/>
      <c r="E43" s="10"/>
    </row>
    <row r="44" ht="15">
      <c r="A44" t="s">
        <v>37</v>
      </c>
    </row>
  </sheetData>
  <sheetProtection/>
  <mergeCells count="66">
    <mergeCell ref="A40:D40"/>
    <mergeCell ref="A41:D41"/>
    <mergeCell ref="A43:D43"/>
    <mergeCell ref="A36:B36"/>
    <mergeCell ref="C36:D36"/>
    <mergeCell ref="A37:B37"/>
    <mergeCell ref="C37:D37"/>
    <mergeCell ref="A38:D38"/>
    <mergeCell ref="A39:D39"/>
    <mergeCell ref="A32:D32"/>
    <mergeCell ref="A33:B33"/>
    <mergeCell ref="C33:D33"/>
    <mergeCell ref="A34:B34"/>
    <mergeCell ref="C34:D34"/>
    <mergeCell ref="A35:B35"/>
    <mergeCell ref="C35:D35"/>
    <mergeCell ref="A29:B29"/>
    <mergeCell ref="C29:D29"/>
    <mergeCell ref="A30:B30"/>
    <mergeCell ref="C30:D30"/>
    <mergeCell ref="A31:B31"/>
    <mergeCell ref="C31:D31"/>
    <mergeCell ref="A24:E24"/>
    <mergeCell ref="A25:D25"/>
    <mergeCell ref="A26:E26"/>
    <mergeCell ref="A27:B27"/>
    <mergeCell ref="C27:D27"/>
    <mergeCell ref="A28:B28"/>
    <mergeCell ref="C28:D28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1:B11"/>
    <mergeCell ref="C11:D11"/>
    <mergeCell ref="A12:E12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1:E3"/>
    <mergeCell ref="A5:B5"/>
    <mergeCell ref="C5:D5"/>
    <mergeCell ref="A6:E6"/>
    <mergeCell ref="A7:B7"/>
    <mergeCell ref="C7:D7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7"/>
  <sheetViews>
    <sheetView view="pageLayout" zoomScaleNormal="82" workbookViewId="0" topLeftCell="A34">
      <selection activeCell="F5" sqref="F5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58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15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9">
        <v>0.5</v>
      </c>
    </row>
    <row r="8" spans="1:5" ht="35.25" customHeight="1">
      <c r="A8" s="90" t="s">
        <v>4</v>
      </c>
      <c r="B8" s="91"/>
      <c r="C8" s="92" t="s">
        <v>5</v>
      </c>
      <c r="D8" s="93"/>
      <c r="E8" s="13">
        <v>0.23</v>
      </c>
    </row>
    <row r="9" spans="1:5" ht="30" customHeight="1">
      <c r="A9" s="90" t="s">
        <v>6</v>
      </c>
      <c r="B9" s="91"/>
      <c r="C9" s="92" t="s">
        <v>7</v>
      </c>
      <c r="D9" s="93"/>
      <c r="E9" s="3">
        <v>0.21</v>
      </c>
    </row>
    <row r="10" spans="1:5" ht="17.25" customHeight="1">
      <c r="A10" s="90" t="s">
        <v>34</v>
      </c>
      <c r="B10" s="91"/>
      <c r="C10" s="92" t="s">
        <v>7</v>
      </c>
      <c r="D10" s="93"/>
      <c r="E10" s="8">
        <v>0.18</v>
      </c>
    </row>
    <row r="11" spans="1:5" ht="17.25" customHeight="1">
      <c r="A11" s="104" t="s">
        <v>35</v>
      </c>
      <c r="B11" s="105"/>
      <c r="C11" s="92"/>
      <c r="D11" s="93"/>
      <c r="E11" s="8">
        <f>E7+E8+E9+E10</f>
        <v>1.1199999999999999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8">
        <v>1.62</v>
      </c>
    </row>
    <row r="14" spans="1:5" ht="15">
      <c r="A14" s="92" t="s">
        <v>12</v>
      </c>
      <c r="B14" s="93"/>
      <c r="C14" s="92" t="s">
        <v>13</v>
      </c>
      <c r="D14" s="93"/>
      <c r="E14" s="8">
        <v>0.68</v>
      </c>
    </row>
    <row r="15" spans="1:5" ht="15">
      <c r="A15" s="92" t="s">
        <v>14</v>
      </c>
      <c r="B15" s="93"/>
      <c r="C15" s="92" t="s">
        <v>13</v>
      </c>
      <c r="D15" s="93"/>
      <c r="E15" s="8">
        <v>0.29</v>
      </c>
    </row>
    <row r="16" spans="1:5" ht="15">
      <c r="A16" s="92" t="s">
        <v>15</v>
      </c>
      <c r="B16" s="93"/>
      <c r="C16" s="92" t="s">
        <v>16</v>
      </c>
      <c r="D16" s="93"/>
      <c r="E16" s="8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8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9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9">
        <v>0.16</v>
      </c>
    </row>
    <row r="20" spans="1:5" ht="28.5" customHeight="1">
      <c r="A20" s="90" t="s">
        <v>23</v>
      </c>
      <c r="B20" s="91"/>
      <c r="C20" s="92" t="s">
        <v>3</v>
      </c>
      <c r="D20" s="93"/>
      <c r="E20" s="8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8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9">
        <v>0.13</v>
      </c>
    </row>
    <row r="23" spans="1:5" ht="15" customHeight="1">
      <c r="A23" s="95" t="s">
        <v>35</v>
      </c>
      <c r="B23" s="96"/>
      <c r="C23" s="90"/>
      <c r="D23" s="91"/>
      <c r="E23" s="9">
        <f>E13+E14+E15+E16+E17+E18+E19+E20+E21+E22</f>
        <v>4.950000000000001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3.67</v>
      </c>
    </row>
    <row r="26" spans="1:5" ht="15">
      <c r="A26" s="97" t="s">
        <v>59</v>
      </c>
      <c r="B26" s="98"/>
      <c r="C26" s="98"/>
      <c r="D26" s="98"/>
      <c r="E26" s="99"/>
    </row>
    <row r="27" spans="1:5" ht="27" customHeight="1">
      <c r="A27" s="92" t="s">
        <v>60</v>
      </c>
      <c r="B27" s="102"/>
      <c r="C27" s="90" t="s">
        <v>61</v>
      </c>
      <c r="D27" s="91"/>
      <c r="E27" s="22">
        <v>5.32</v>
      </c>
    </row>
    <row r="28" spans="1:5" ht="15">
      <c r="A28" s="97" t="s">
        <v>62</v>
      </c>
      <c r="B28" s="98"/>
      <c r="C28" s="98"/>
      <c r="D28" s="98"/>
      <c r="E28" s="99"/>
    </row>
    <row r="29" spans="1:5" ht="51" customHeight="1">
      <c r="A29" s="90" t="s">
        <v>68</v>
      </c>
      <c r="B29" s="91"/>
      <c r="C29" s="100" t="s">
        <v>3</v>
      </c>
      <c r="D29" s="101"/>
      <c r="E29" s="3">
        <v>0.7</v>
      </c>
    </row>
    <row r="30" spans="1:5" ht="51" customHeight="1">
      <c r="A30" s="85" t="s">
        <v>40</v>
      </c>
      <c r="B30" s="86"/>
      <c r="C30" s="100" t="s">
        <v>29</v>
      </c>
      <c r="D30" s="101"/>
      <c r="E30" s="3">
        <v>0.41</v>
      </c>
    </row>
    <row r="31" spans="1:5" ht="51" customHeight="1">
      <c r="A31" s="85" t="s">
        <v>41</v>
      </c>
      <c r="B31" s="86"/>
      <c r="C31" s="100" t="s">
        <v>42</v>
      </c>
      <c r="D31" s="101"/>
      <c r="E31" s="3">
        <v>0.41</v>
      </c>
    </row>
    <row r="32" spans="1:5" ht="15">
      <c r="A32" s="92" t="s">
        <v>30</v>
      </c>
      <c r="B32" s="93"/>
      <c r="C32" s="94" t="s">
        <v>43</v>
      </c>
      <c r="D32" s="94"/>
      <c r="E32" s="11">
        <v>0.1</v>
      </c>
    </row>
    <row r="33" spans="1:5" ht="15">
      <c r="A33" s="95" t="s">
        <v>35</v>
      </c>
      <c r="B33" s="96"/>
      <c r="C33" s="92"/>
      <c r="D33" s="93"/>
      <c r="E33" s="11">
        <f>E29+E30+E31+E32</f>
        <v>1.6199999999999999</v>
      </c>
    </row>
    <row r="34" spans="1:5" ht="15">
      <c r="A34" s="97" t="s">
        <v>63</v>
      </c>
      <c r="B34" s="98"/>
      <c r="C34" s="98"/>
      <c r="D34" s="99"/>
      <c r="E34" s="6"/>
    </row>
    <row r="35" spans="1:5" ht="15">
      <c r="A35" s="94" t="s">
        <v>44</v>
      </c>
      <c r="B35" s="94"/>
      <c r="C35" s="97" t="s">
        <v>32</v>
      </c>
      <c r="D35" s="99"/>
      <c r="E35" s="8">
        <v>1.15</v>
      </c>
    </row>
    <row r="36" spans="1:5" ht="24.75" customHeight="1">
      <c r="A36" s="90" t="s">
        <v>33</v>
      </c>
      <c r="B36" s="91"/>
      <c r="C36" s="85" t="s">
        <v>45</v>
      </c>
      <c r="D36" s="86"/>
      <c r="E36" s="3">
        <v>3.4</v>
      </c>
    </row>
    <row r="37" spans="1:5" ht="63.75" customHeight="1">
      <c r="A37" s="90" t="s">
        <v>47</v>
      </c>
      <c r="B37" s="91"/>
      <c r="C37" s="85" t="s">
        <v>48</v>
      </c>
      <c r="D37" s="86"/>
      <c r="E37" s="3">
        <v>0.46</v>
      </c>
    </row>
    <row r="38" spans="1:5" ht="18.75" customHeight="1">
      <c r="A38" s="85" t="s">
        <v>49</v>
      </c>
      <c r="B38" s="86"/>
      <c r="C38" s="85" t="s">
        <v>50</v>
      </c>
      <c r="D38" s="86"/>
      <c r="E38" s="3">
        <v>0.3</v>
      </c>
    </row>
    <row r="39" spans="1:5" ht="18.75" customHeight="1">
      <c r="A39" s="85" t="s">
        <v>51</v>
      </c>
      <c r="B39" s="86"/>
      <c r="C39" s="85" t="s">
        <v>52</v>
      </c>
      <c r="D39" s="86"/>
      <c r="E39" s="3">
        <v>0.17</v>
      </c>
    </row>
    <row r="40" spans="1:5" ht="22.5" customHeight="1">
      <c r="A40" s="81" t="s">
        <v>35</v>
      </c>
      <c r="B40" s="82"/>
      <c r="C40" s="82"/>
      <c r="D40" s="83"/>
      <c r="E40" s="4">
        <f>E35+E36+E37+E38+E39</f>
        <v>5.4799999999999995</v>
      </c>
    </row>
    <row r="41" spans="1:5" ht="22.5" customHeight="1">
      <c r="A41" s="76"/>
      <c r="B41" s="74" t="s">
        <v>142</v>
      </c>
      <c r="C41" s="74"/>
      <c r="D41" s="75"/>
      <c r="E41" s="4"/>
    </row>
    <row r="42" spans="1:5" ht="33" customHeight="1">
      <c r="A42" s="90" t="s">
        <v>143</v>
      </c>
      <c r="B42" s="91"/>
      <c r="C42" s="85" t="s">
        <v>144</v>
      </c>
      <c r="D42" s="86"/>
      <c r="E42" s="3">
        <v>0.5</v>
      </c>
    </row>
    <row r="43" spans="1:5" ht="38.25" customHeight="1">
      <c r="A43" s="90" t="s">
        <v>146</v>
      </c>
      <c r="B43" s="91"/>
      <c r="C43" s="85" t="s">
        <v>144</v>
      </c>
      <c r="D43" s="86"/>
      <c r="E43" s="3">
        <v>1.12</v>
      </c>
    </row>
    <row r="44" spans="1:5" ht="22.5" customHeight="1">
      <c r="A44" s="81" t="s">
        <v>53</v>
      </c>
      <c r="B44" s="82"/>
      <c r="C44" s="82"/>
      <c r="D44" s="83"/>
      <c r="E44" s="4">
        <f>E11+E23+E25+E27+E33+E40</f>
        <v>22.160000000000004</v>
      </c>
    </row>
    <row r="46" spans="1:5" ht="15">
      <c r="A46" s="84" t="s">
        <v>145</v>
      </c>
      <c r="B46" s="84"/>
      <c r="C46" s="84"/>
      <c r="D46" s="84"/>
      <c r="E46" s="10"/>
    </row>
    <row r="47" ht="15">
      <c r="A47" t="s">
        <v>37</v>
      </c>
    </row>
  </sheetData>
  <sheetProtection/>
  <mergeCells count="71">
    <mergeCell ref="A46:D46"/>
    <mergeCell ref="A38:B38"/>
    <mergeCell ref="C38:D38"/>
    <mergeCell ref="A39:B39"/>
    <mergeCell ref="C39:D39"/>
    <mergeCell ref="A40:D40"/>
    <mergeCell ref="A44:D44"/>
    <mergeCell ref="A42:B42"/>
    <mergeCell ref="C42:D42"/>
    <mergeCell ref="C43:D43"/>
    <mergeCell ref="A34:D34"/>
    <mergeCell ref="A35:B35"/>
    <mergeCell ref="C35:D35"/>
    <mergeCell ref="A36:B36"/>
    <mergeCell ref="C36:D36"/>
    <mergeCell ref="A37:B37"/>
    <mergeCell ref="C37:D37"/>
    <mergeCell ref="A31:B31"/>
    <mergeCell ref="C31:D31"/>
    <mergeCell ref="A32:B32"/>
    <mergeCell ref="C32:D32"/>
    <mergeCell ref="A33:B33"/>
    <mergeCell ref="C33:D33"/>
    <mergeCell ref="A28:E28"/>
    <mergeCell ref="A29:B29"/>
    <mergeCell ref="C29:D29"/>
    <mergeCell ref="A30:B30"/>
    <mergeCell ref="C30:D30"/>
    <mergeCell ref="A26:E26"/>
    <mergeCell ref="A27:B27"/>
    <mergeCell ref="C27:D27"/>
    <mergeCell ref="A22:B22"/>
    <mergeCell ref="C22:D22"/>
    <mergeCell ref="A23:B23"/>
    <mergeCell ref="C23:D23"/>
    <mergeCell ref="A24:E24"/>
    <mergeCell ref="A25:D25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C9:D9"/>
    <mergeCell ref="A10:B10"/>
    <mergeCell ref="C10:D10"/>
    <mergeCell ref="A11:B11"/>
    <mergeCell ref="C11:D11"/>
    <mergeCell ref="A12:E12"/>
    <mergeCell ref="A43:B43"/>
    <mergeCell ref="A1:E3"/>
    <mergeCell ref="A5:B5"/>
    <mergeCell ref="C5:D5"/>
    <mergeCell ref="A6:E6"/>
    <mergeCell ref="A7:B7"/>
    <mergeCell ref="C7:D7"/>
    <mergeCell ref="A8:B8"/>
    <mergeCell ref="C8:D8"/>
    <mergeCell ref="A9:B9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6"/>
  <sheetViews>
    <sheetView view="pageLayout" zoomScaleNormal="82" workbookViewId="0" topLeftCell="A1">
      <selection activeCell="A30" sqref="A30:B30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64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15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9">
        <v>0.4</v>
      </c>
    </row>
    <row r="8" spans="1:5" ht="35.25" customHeight="1">
      <c r="A8" s="90" t="s">
        <v>4</v>
      </c>
      <c r="B8" s="91"/>
      <c r="C8" s="92" t="s">
        <v>5</v>
      </c>
      <c r="D8" s="93"/>
      <c r="E8" s="13">
        <v>0.1</v>
      </c>
    </row>
    <row r="9" spans="1:5" ht="30" customHeight="1">
      <c r="A9" s="90" t="s">
        <v>6</v>
      </c>
      <c r="B9" s="91"/>
      <c r="C9" s="92" t="s">
        <v>7</v>
      </c>
      <c r="D9" s="93"/>
      <c r="E9" s="3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8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0.6000000000000001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8">
        <v>1.41</v>
      </c>
    </row>
    <row r="14" spans="1:5" ht="15">
      <c r="A14" s="92" t="s">
        <v>12</v>
      </c>
      <c r="B14" s="93"/>
      <c r="C14" s="92" t="s">
        <v>13</v>
      </c>
      <c r="D14" s="93"/>
      <c r="E14" s="8">
        <v>0.58</v>
      </c>
    </row>
    <row r="15" spans="1:5" ht="15">
      <c r="A15" s="92" t="s">
        <v>14</v>
      </c>
      <c r="B15" s="93"/>
      <c r="C15" s="92" t="s">
        <v>13</v>
      </c>
      <c r="D15" s="93"/>
      <c r="E15" s="8">
        <v>0.18</v>
      </c>
    </row>
    <row r="16" spans="1:5" ht="15">
      <c r="A16" s="92" t="s">
        <v>15</v>
      </c>
      <c r="B16" s="93"/>
      <c r="C16" s="92" t="s">
        <v>16</v>
      </c>
      <c r="D16" s="93"/>
      <c r="E16" s="8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8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9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9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8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8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9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3.67</v>
      </c>
    </row>
    <row r="26" spans="1:5" ht="15">
      <c r="A26" s="97" t="s">
        <v>65</v>
      </c>
      <c r="B26" s="98"/>
      <c r="C26" s="98"/>
      <c r="D26" s="98"/>
      <c r="E26" s="99"/>
    </row>
    <row r="27" spans="1:5" ht="28.5" customHeight="1">
      <c r="A27" s="92" t="s">
        <v>60</v>
      </c>
      <c r="B27" s="102"/>
      <c r="C27" s="90" t="s">
        <v>61</v>
      </c>
      <c r="D27" s="91"/>
      <c r="E27" s="22">
        <v>1.62</v>
      </c>
    </row>
    <row r="28" spans="1:5" ht="15">
      <c r="A28" s="97" t="s">
        <v>62</v>
      </c>
      <c r="B28" s="98"/>
      <c r="C28" s="98"/>
      <c r="D28" s="98"/>
      <c r="E28" s="99"/>
    </row>
    <row r="29" spans="1:5" ht="51" customHeight="1">
      <c r="A29" s="90" t="s">
        <v>68</v>
      </c>
      <c r="B29" s="91"/>
      <c r="C29" s="100" t="s">
        <v>3</v>
      </c>
      <c r="D29" s="101"/>
      <c r="E29" s="3">
        <v>0.66</v>
      </c>
    </row>
    <row r="30" spans="1:5" ht="51" customHeight="1">
      <c r="A30" s="85" t="s">
        <v>40</v>
      </c>
      <c r="B30" s="86"/>
      <c r="C30" s="100" t="s">
        <v>29</v>
      </c>
      <c r="D30" s="101"/>
      <c r="E30" s="3">
        <v>0.4</v>
      </c>
    </row>
    <row r="31" spans="1:5" ht="51" customHeight="1">
      <c r="A31" s="85" t="s">
        <v>41</v>
      </c>
      <c r="B31" s="86"/>
      <c r="C31" s="100" t="s">
        <v>42</v>
      </c>
      <c r="D31" s="101"/>
      <c r="E31" s="3">
        <v>0.4</v>
      </c>
    </row>
    <row r="32" spans="1:5" ht="15">
      <c r="A32" s="92" t="s">
        <v>30</v>
      </c>
      <c r="B32" s="93"/>
      <c r="C32" s="94" t="s">
        <v>43</v>
      </c>
      <c r="D32" s="94"/>
      <c r="E32" s="11">
        <v>0.08</v>
      </c>
    </row>
    <row r="33" spans="1:5" ht="15">
      <c r="A33" s="95" t="s">
        <v>35</v>
      </c>
      <c r="B33" s="96"/>
      <c r="C33" s="92"/>
      <c r="D33" s="93"/>
      <c r="E33" s="24">
        <f>E29+E30+E31+E32</f>
        <v>1.54</v>
      </c>
    </row>
    <row r="34" spans="1:5" ht="15">
      <c r="A34" s="97" t="s">
        <v>63</v>
      </c>
      <c r="B34" s="98"/>
      <c r="C34" s="98"/>
      <c r="D34" s="99"/>
      <c r="E34" s="6"/>
    </row>
    <row r="35" spans="1:5" ht="15">
      <c r="A35" s="94" t="s">
        <v>44</v>
      </c>
      <c r="B35" s="94"/>
      <c r="C35" s="92" t="s">
        <v>32</v>
      </c>
      <c r="D35" s="93"/>
      <c r="E35" s="8">
        <v>0.84</v>
      </c>
    </row>
    <row r="36" spans="1:5" ht="24.75" customHeight="1">
      <c r="A36" s="90" t="s">
        <v>33</v>
      </c>
      <c r="B36" s="91"/>
      <c r="C36" s="85" t="s">
        <v>45</v>
      </c>
      <c r="D36" s="86"/>
      <c r="E36" s="3">
        <v>3.08</v>
      </c>
    </row>
    <row r="37" spans="1:5" ht="63.75" customHeight="1">
      <c r="A37" s="90" t="s">
        <v>47</v>
      </c>
      <c r="B37" s="91"/>
      <c r="C37" s="85" t="s">
        <v>48</v>
      </c>
      <c r="D37" s="86"/>
      <c r="E37" s="3">
        <v>0.37</v>
      </c>
    </row>
    <row r="38" spans="1:5" ht="18.75" customHeight="1">
      <c r="A38" s="85" t="s">
        <v>49</v>
      </c>
      <c r="B38" s="86"/>
      <c r="C38" s="85" t="s">
        <v>50</v>
      </c>
      <c r="D38" s="86"/>
      <c r="E38" s="3">
        <v>0.1</v>
      </c>
    </row>
    <row r="39" spans="1:5" ht="18.75" customHeight="1">
      <c r="A39" s="85" t="s">
        <v>51</v>
      </c>
      <c r="B39" s="86"/>
      <c r="C39" s="85" t="s">
        <v>52</v>
      </c>
      <c r="D39" s="86"/>
      <c r="E39" s="3">
        <v>0.07</v>
      </c>
    </row>
    <row r="40" spans="1:5" ht="22.5" customHeight="1">
      <c r="A40" s="81" t="s">
        <v>35</v>
      </c>
      <c r="B40" s="82"/>
      <c r="C40" s="82"/>
      <c r="D40" s="83"/>
      <c r="E40" s="25">
        <f>E35+E36+E37+E38+E39</f>
        <v>4.46</v>
      </c>
    </row>
    <row r="41" spans="1:5" ht="22.5" customHeight="1">
      <c r="A41" s="81" t="s">
        <v>53</v>
      </c>
      <c r="B41" s="82"/>
      <c r="C41" s="82"/>
      <c r="D41" s="83"/>
      <c r="E41" s="25">
        <f>E11+E23+E25+E27+E33+E40</f>
        <v>16.32</v>
      </c>
    </row>
    <row r="42" spans="1:5" ht="22.5" customHeight="1">
      <c r="A42" s="81" t="s">
        <v>54</v>
      </c>
      <c r="B42" s="82"/>
      <c r="C42" s="82"/>
      <c r="D42" s="83"/>
      <c r="E42" s="4"/>
    </row>
    <row r="43" spans="1:5" ht="22.5" customHeight="1">
      <c r="A43" s="81" t="s">
        <v>55</v>
      </c>
      <c r="B43" s="82"/>
      <c r="C43" s="82"/>
      <c r="D43" s="83"/>
      <c r="E43" s="4"/>
    </row>
    <row r="45" spans="1:5" ht="15">
      <c r="A45" s="84" t="s">
        <v>46</v>
      </c>
      <c r="B45" s="84"/>
      <c r="C45" s="84"/>
      <c r="D45" s="84"/>
      <c r="E45" s="10"/>
    </row>
    <row r="46" ht="15">
      <c r="A46" t="s">
        <v>37</v>
      </c>
    </row>
  </sheetData>
  <sheetProtection/>
  <mergeCells count="69">
    <mergeCell ref="A42:D42"/>
    <mergeCell ref="A43:D43"/>
    <mergeCell ref="A45:D45"/>
    <mergeCell ref="A38:B38"/>
    <mergeCell ref="C38:D38"/>
    <mergeCell ref="A39:B39"/>
    <mergeCell ref="C39:D39"/>
    <mergeCell ref="A40:D40"/>
    <mergeCell ref="A41:D41"/>
    <mergeCell ref="A34:D34"/>
    <mergeCell ref="A35:B35"/>
    <mergeCell ref="C35:D35"/>
    <mergeCell ref="A36:B36"/>
    <mergeCell ref="C36:D36"/>
    <mergeCell ref="A37:B37"/>
    <mergeCell ref="C37:D37"/>
    <mergeCell ref="A31:B31"/>
    <mergeCell ref="C31:D31"/>
    <mergeCell ref="A32:B32"/>
    <mergeCell ref="C32:D32"/>
    <mergeCell ref="A33:B33"/>
    <mergeCell ref="C33:D33"/>
    <mergeCell ref="A24:E24"/>
    <mergeCell ref="A25:D25"/>
    <mergeCell ref="A28:E28"/>
    <mergeCell ref="A29:B29"/>
    <mergeCell ref="C29:D29"/>
    <mergeCell ref="A30:B30"/>
    <mergeCell ref="C30:D30"/>
    <mergeCell ref="A26:E26"/>
    <mergeCell ref="A27:B27"/>
    <mergeCell ref="C27:D27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1:B11"/>
    <mergeCell ref="C11:D11"/>
    <mergeCell ref="A12:E12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1:E3"/>
    <mergeCell ref="A5:B5"/>
    <mergeCell ref="C5:D5"/>
    <mergeCell ref="A6:E6"/>
    <mergeCell ref="A7:B7"/>
    <mergeCell ref="C7:D7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view="pageLayout" zoomScaleNormal="82" workbookViewId="0" topLeftCell="A28">
      <selection activeCell="A4" sqref="A4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12" t="s">
        <v>141</v>
      </c>
      <c r="B1" s="112"/>
      <c r="C1" s="112"/>
      <c r="D1" s="112"/>
      <c r="E1" s="112"/>
      <c r="F1" s="5"/>
      <c r="G1" s="5"/>
      <c r="H1" s="5"/>
      <c r="I1" s="5"/>
      <c r="J1" s="5"/>
      <c r="K1" s="5"/>
    </row>
    <row r="2" spans="1:5" ht="15">
      <c r="A2" s="112"/>
      <c r="B2" s="112"/>
      <c r="C2" s="112"/>
      <c r="D2" s="112"/>
      <c r="E2" s="112"/>
    </row>
    <row r="3" spans="1:5" ht="33" customHeight="1">
      <c r="A3" s="112"/>
      <c r="B3" s="112"/>
      <c r="C3" s="112"/>
      <c r="D3" s="112"/>
      <c r="E3" s="112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71">
        <v>0.4</v>
      </c>
    </row>
    <row r="8" spans="1:5" ht="35.25" customHeight="1">
      <c r="A8" s="90" t="s">
        <v>4</v>
      </c>
      <c r="B8" s="91"/>
      <c r="C8" s="92" t="s">
        <v>5</v>
      </c>
      <c r="D8" s="93"/>
      <c r="E8" s="18">
        <v>0.1</v>
      </c>
    </row>
    <row r="9" spans="1:5" ht="30" customHeight="1">
      <c r="A9" s="90" t="s">
        <v>6</v>
      </c>
      <c r="B9" s="91"/>
      <c r="C9" s="92" t="s">
        <v>7</v>
      </c>
      <c r="D9" s="93"/>
      <c r="E9" s="4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70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0.6000000000000001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70">
        <v>1.41</v>
      </c>
    </row>
    <row r="14" spans="1:5" ht="15">
      <c r="A14" s="92" t="s">
        <v>12</v>
      </c>
      <c r="B14" s="93"/>
      <c r="C14" s="92" t="s">
        <v>13</v>
      </c>
      <c r="D14" s="93"/>
      <c r="E14" s="70">
        <v>0.58</v>
      </c>
    </row>
    <row r="15" spans="1:5" ht="15">
      <c r="A15" s="92" t="s">
        <v>14</v>
      </c>
      <c r="B15" s="93"/>
      <c r="C15" s="92" t="s">
        <v>13</v>
      </c>
      <c r="D15" s="93"/>
      <c r="E15" s="70">
        <v>0.18</v>
      </c>
    </row>
    <row r="16" spans="1:5" ht="15">
      <c r="A16" s="92" t="s">
        <v>15</v>
      </c>
      <c r="B16" s="93"/>
      <c r="C16" s="92" t="s">
        <v>16</v>
      </c>
      <c r="D16" s="93"/>
      <c r="E16" s="70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70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71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71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70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70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71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3.67</v>
      </c>
    </row>
    <row r="26" spans="1:5" ht="15">
      <c r="A26" s="97" t="s">
        <v>59</v>
      </c>
      <c r="B26" s="98"/>
      <c r="C26" s="98"/>
      <c r="D26" s="98"/>
      <c r="E26" s="99"/>
    </row>
    <row r="27" spans="1:5" ht="15">
      <c r="A27" s="92" t="s">
        <v>60</v>
      </c>
      <c r="B27" s="102"/>
      <c r="C27" s="90" t="s">
        <v>61</v>
      </c>
      <c r="D27" s="91"/>
      <c r="E27" s="73">
        <v>5.12</v>
      </c>
    </row>
    <row r="28" spans="1:5" ht="15">
      <c r="A28" s="97" t="s">
        <v>62</v>
      </c>
      <c r="B28" s="98"/>
      <c r="C28" s="98"/>
      <c r="D28" s="98"/>
      <c r="E28" s="99"/>
    </row>
    <row r="29" spans="1:5" ht="51" customHeight="1">
      <c r="A29" s="90" t="s">
        <v>68</v>
      </c>
      <c r="B29" s="91"/>
      <c r="C29" s="100" t="s">
        <v>3</v>
      </c>
      <c r="D29" s="101"/>
      <c r="E29" s="3">
        <v>0.66</v>
      </c>
    </row>
    <row r="30" spans="1:5" ht="51" customHeight="1">
      <c r="A30" s="85" t="s">
        <v>40</v>
      </c>
      <c r="B30" s="86"/>
      <c r="C30" s="100" t="s">
        <v>29</v>
      </c>
      <c r="D30" s="101"/>
      <c r="E30" s="3">
        <v>0.4</v>
      </c>
    </row>
    <row r="31" spans="1:5" ht="51" customHeight="1">
      <c r="A31" s="85" t="s">
        <v>41</v>
      </c>
      <c r="B31" s="86"/>
      <c r="C31" s="100" t="s">
        <v>42</v>
      </c>
      <c r="D31" s="101"/>
      <c r="E31" s="3">
        <v>0.4</v>
      </c>
    </row>
    <row r="32" spans="1:5" ht="15">
      <c r="A32" s="92" t="s">
        <v>30</v>
      </c>
      <c r="B32" s="93"/>
      <c r="C32" s="94" t="s">
        <v>43</v>
      </c>
      <c r="D32" s="94"/>
      <c r="E32" s="11">
        <v>0.08</v>
      </c>
    </row>
    <row r="33" spans="1:5" ht="15">
      <c r="A33" s="95" t="s">
        <v>35</v>
      </c>
      <c r="B33" s="96"/>
      <c r="C33" s="92"/>
      <c r="D33" s="93"/>
      <c r="E33" s="24">
        <f>E29+E30+E31+E32</f>
        <v>1.54</v>
      </c>
    </row>
    <row r="34" spans="1:5" ht="15">
      <c r="A34" s="97" t="s">
        <v>63</v>
      </c>
      <c r="B34" s="98"/>
      <c r="C34" s="98"/>
      <c r="D34" s="99"/>
      <c r="E34" s="6"/>
    </row>
    <row r="35" spans="1:5" ht="15">
      <c r="A35" s="94" t="s">
        <v>44</v>
      </c>
      <c r="B35" s="94"/>
      <c r="C35" s="97" t="s">
        <v>32</v>
      </c>
      <c r="D35" s="99"/>
      <c r="E35" s="70">
        <v>0.84</v>
      </c>
    </row>
    <row r="36" spans="1:5" ht="24.75" customHeight="1">
      <c r="A36" s="90" t="s">
        <v>33</v>
      </c>
      <c r="B36" s="91"/>
      <c r="C36" s="85" t="s">
        <v>45</v>
      </c>
      <c r="D36" s="86"/>
      <c r="E36" s="3">
        <v>3.08</v>
      </c>
    </row>
    <row r="37" spans="1:5" ht="99" customHeight="1">
      <c r="A37" s="90" t="s">
        <v>47</v>
      </c>
      <c r="B37" s="91"/>
      <c r="C37" s="85" t="s">
        <v>48</v>
      </c>
      <c r="D37" s="86"/>
      <c r="E37" s="3">
        <v>0.37</v>
      </c>
    </row>
    <row r="38" spans="1:5" ht="18.75" customHeight="1">
      <c r="A38" s="85" t="s">
        <v>49</v>
      </c>
      <c r="B38" s="86"/>
      <c r="C38" s="85" t="s">
        <v>50</v>
      </c>
      <c r="D38" s="86"/>
      <c r="E38" s="3">
        <v>0.1</v>
      </c>
    </row>
    <row r="39" spans="1:5" ht="18.75" customHeight="1">
      <c r="A39" s="85" t="s">
        <v>51</v>
      </c>
      <c r="B39" s="86"/>
      <c r="C39" s="85" t="s">
        <v>52</v>
      </c>
      <c r="D39" s="86"/>
      <c r="E39" s="3">
        <v>0.07</v>
      </c>
    </row>
    <row r="40" spans="1:5" ht="22.5" customHeight="1">
      <c r="A40" s="81" t="s">
        <v>35</v>
      </c>
      <c r="B40" s="82"/>
      <c r="C40" s="82"/>
      <c r="D40" s="83"/>
      <c r="E40" s="25">
        <f>E35+E36+E37+E38+E39</f>
        <v>4.46</v>
      </c>
    </row>
    <row r="41" spans="1:5" ht="22.5" customHeight="1">
      <c r="A41" s="87" t="s">
        <v>99</v>
      </c>
      <c r="B41" s="88"/>
      <c r="C41" s="88"/>
      <c r="D41" s="89"/>
      <c r="E41" s="25">
        <f>E11+E23+E25+E33+E40</f>
        <v>14.700000000000003</v>
      </c>
    </row>
    <row r="42" spans="1:5" ht="22.5" customHeight="1">
      <c r="A42" s="81" t="s">
        <v>53</v>
      </c>
      <c r="B42" s="82"/>
      <c r="C42" s="82"/>
      <c r="D42" s="83"/>
      <c r="E42" s="25">
        <f>E11+E23+E25+E27+E33+E40</f>
        <v>19.82</v>
      </c>
    </row>
    <row r="43" spans="1:5" ht="22.5" customHeight="1">
      <c r="A43" s="81" t="s">
        <v>104</v>
      </c>
      <c r="B43" s="82"/>
      <c r="C43" s="82"/>
      <c r="D43" s="83"/>
      <c r="E43" s="25">
        <f>4429*E41</f>
        <v>65106.30000000001</v>
      </c>
    </row>
    <row r="44" spans="1:5" ht="22.5" customHeight="1">
      <c r="A44" s="81" t="s">
        <v>105</v>
      </c>
      <c r="B44" s="82"/>
      <c r="C44" s="82"/>
      <c r="D44" s="83"/>
      <c r="E44" s="25">
        <f>E43*12</f>
        <v>781275.6000000001</v>
      </c>
    </row>
    <row r="46" spans="1:5" ht="15">
      <c r="A46" s="84" t="s">
        <v>94</v>
      </c>
      <c r="B46" s="84"/>
      <c r="C46" s="84"/>
      <c r="D46" s="84"/>
      <c r="E46" s="72"/>
    </row>
    <row r="47" ht="15">
      <c r="A47" t="s">
        <v>37</v>
      </c>
    </row>
  </sheetData>
  <sheetProtection/>
  <mergeCells count="70">
    <mergeCell ref="A1:E3"/>
    <mergeCell ref="A5:B5"/>
    <mergeCell ref="C5:D5"/>
    <mergeCell ref="A6:E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  <mergeCell ref="A25:D25"/>
    <mergeCell ref="A26:E26"/>
    <mergeCell ref="A27:B27"/>
    <mergeCell ref="C27:D27"/>
    <mergeCell ref="A28:E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D34"/>
    <mergeCell ref="A35:B35"/>
    <mergeCell ref="C35:D35"/>
    <mergeCell ref="A36:B36"/>
    <mergeCell ref="C36:D36"/>
    <mergeCell ref="A37:B37"/>
    <mergeCell ref="C37:D37"/>
    <mergeCell ref="A38:B38"/>
    <mergeCell ref="C38:D38"/>
    <mergeCell ref="A44:D44"/>
    <mergeCell ref="A46:D46"/>
    <mergeCell ref="A39:B39"/>
    <mergeCell ref="C39:D39"/>
    <mergeCell ref="A40:D40"/>
    <mergeCell ref="A41:D41"/>
    <mergeCell ref="A42:D42"/>
    <mergeCell ref="A43:D43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4"/>
  <sheetViews>
    <sheetView view="pageLayout" zoomScaleNormal="82" workbookViewId="0" topLeftCell="A31">
      <selection activeCell="C7" sqref="C7:D7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56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15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9">
        <v>0.4</v>
      </c>
    </row>
    <row r="8" spans="1:5" ht="35.25" customHeight="1">
      <c r="A8" s="90" t="s">
        <v>4</v>
      </c>
      <c r="B8" s="91"/>
      <c r="C8" s="92" t="s">
        <v>5</v>
      </c>
      <c r="D8" s="93"/>
      <c r="E8" s="18">
        <v>0.1</v>
      </c>
    </row>
    <row r="9" spans="1:5" ht="39" customHeight="1">
      <c r="A9" s="90" t="s">
        <v>80</v>
      </c>
      <c r="B9" s="91"/>
      <c r="C9" s="92" t="s">
        <v>7</v>
      </c>
      <c r="D9" s="93"/>
      <c r="E9" s="4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8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0.6000000000000001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8">
        <v>1.41</v>
      </c>
    </row>
    <row r="14" spans="1:5" ht="15">
      <c r="A14" s="92" t="s">
        <v>12</v>
      </c>
      <c r="B14" s="93"/>
      <c r="C14" s="92" t="s">
        <v>13</v>
      </c>
      <c r="D14" s="93"/>
      <c r="E14" s="8">
        <v>0.58</v>
      </c>
    </row>
    <row r="15" spans="1:5" ht="15">
      <c r="A15" s="92" t="s">
        <v>14</v>
      </c>
      <c r="B15" s="93"/>
      <c r="C15" s="92" t="s">
        <v>13</v>
      </c>
      <c r="D15" s="93"/>
      <c r="E15" s="8">
        <v>0.18</v>
      </c>
    </row>
    <row r="16" spans="1:5" ht="15">
      <c r="A16" s="92" t="s">
        <v>15</v>
      </c>
      <c r="B16" s="93"/>
      <c r="C16" s="92" t="s">
        <v>16</v>
      </c>
      <c r="D16" s="93"/>
      <c r="E16" s="8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8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9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9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8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8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9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3.67</v>
      </c>
    </row>
    <row r="26" spans="1:5" ht="15">
      <c r="A26" s="97" t="s">
        <v>28</v>
      </c>
      <c r="B26" s="98"/>
      <c r="C26" s="98"/>
      <c r="D26" s="98"/>
      <c r="E26" s="99"/>
    </row>
    <row r="27" spans="1:5" ht="51" customHeight="1">
      <c r="A27" s="90" t="s">
        <v>68</v>
      </c>
      <c r="B27" s="91"/>
      <c r="C27" s="100" t="s">
        <v>3</v>
      </c>
      <c r="D27" s="101"/>
      <c r="E27" s="3">
        <v>0.66</v>
      </c>
    </row>
    <row r="28" spans="1:5" ht="51" customHeight="1">
      <c r="A28" s="85" t="s">
        <v>40</v>
      </c>
      <c r="B28" s="86"/>
      <c r="C28" s="100" t="s">
        <v>29</v>
      </c>
      <c r="D28" s="101"/>
      <c r="E28" s="3">
        <v>0.4</v>
      </c>
    </row>
    <row r="29" spans="1:5" ht="51" customHeight="1">
      <c r="A29" s="85" t="s">
        <v>41</v>
      </c>
      <c r="B29" s="86"/>
      <c r="C29" s="100" t="s">
        <v>42</v>
      </c>
      <c r="D29" s="101"/>
      <c r="E29" s="3">
        <v>0.4</v>
      </c>
    </row>
    <row r="30" spans="1:5" ht="15">
      <c r="A30" s="92" t="s">
        <v>30</v>
      </c>
      <c r="B30" s="93"/>
      <c r="C30" s="94" t="s">
        <v>43</v>
      </c>
      <c r="D30" s="94"/>
      <c r="E30" s="11">
        <v>0.08</v>
      </c>
    </row>
    <row r="31" spans="1:5" ht="15">
      <c r="A31" s="95" t="s">
        <v>35</v>
      </c>
      <c r="B31" s="96"/>
      <c r="C31" s="92"/>
      <c r="D31" s="93"/>
      <c r="E31" s="24">
        <f>E27+E28+E29+E30</f>
        <v>1.54</v>
      </c>
    </row>
    <row r="32" spans="1:5" ht="15">
      <c r="A32" s="97" t="s">
        <v>31</v>
      </c>
      <c r="B32" s="98"/>
      <c r="C32" s="98"/>
      <c r="D32" s="99"/>
      <c r="E32" s="6"/>
    </row>
    <row r="33" spans="1:5" ht="15">
      <c r="A33" s="94" t="s">
        <v>44</v>
      </c>
      <c r="B33" s="94"/>
      <c r="C33" s="97" t="s">
        <v>32</v>
      </c>
      <c r="D33" s="99"/>
      <c r="E33" s="8">
        <v>0.84</v>
      </c>
    </row>
    <row r="34" spans="1:5" ht="24.75" customHeight="1">
      <c r="A34" s="90" t="s">
        <v>33</v>
      </c>
      <c r="B34" s="91"/>
      <c r="C34" s="85" t="s">
        <v>45</v>
      </c>
      <c r="D34" s="86"/>
      <c r="E34" s="3">
        <v>3.08</v>
      </c>
    </row>
    <row r="35" spans="1:5" ht="63.75" customHeight="1">
      <c r="A35" s="90" t="s">
        <v>47</v>
      </c>
      <c r="B35" s="91"/>
      <c r="C35" s="85" t="s">
        <v>48</v>
      </c>
      <c r="D35" s="86"/>
      <c r="E35" s="3">
        <v>0.37</v>
      </c>
    </row>
    <row r="36" spans="1:5" ht="18.75" customHeight="1">
      <c r="A36" s="85" t="s">
        <v>49</v>
      </c>
      <c r="B36" s="86"/>
      <c r="C36" s="85" t="s">
        <v>50</v>
      </c>
      <c r="D36" s="86"/>
      <c r="E36" s="3">
        <v>0.1</v>
      </c>
    </row>
    <row r="37" spans="1:5" ht="18.75" customHeight="1">
      <c r="A37" s="85" t="s">
        <v>51</v>
      </c>
      <c r="B37" s="86"/>
      <c r="C37" s="85" t="s">
        <v>52</v>
      </c>
      <c r="D37" s="86"/>
      <c r="E37" s="3">
        <v>0.07</v>
      </c>
    </row>
    <row r="38" spans="1:5" ht="22.5" customHeight="1">
      <c r="A38" s="81" t="s">
        <v>35</v>
      </c>
      <c r="B38" s="82"/>
      <c r="C38" s="82"/>
      <c r="D38" s="83"/>
      <c r="E38" s="25">
        <f>E33+E34+E35+E36+E37</f>
        <v>4.46</v>
      </c>
    </row>
    <row r="39" spans="1:5" ht="22.5" customHeight="1">
      <c r="A39" s="81" t="s">
        <v>53</v>
      </c>
      <c r="B39" s="82"/>
      <c r="C39" s="82"/>
      <c r="D39" s="83"/>
      <c r="E39" s="25">
        <f>E11+E23+E25+E31+E38</f>
        <v>14.700000000000003</v>
      </c>
    </row>
    <row r="40" spans="1:5" ht="22.5" customHeight="1">
      <c r="A40" s="81" t="s">
        <v>54</v>
      </c>
      <c r="B40" s="82"/>
      <c r="C40" s="82"/>
      <c r="D40" s="83"/>
      <c r="E40" s="4"/>
    </row>
    <row r="41" spans="1:5" ht="22.5" customHeight="1">
      <c r="A41" s="81" t="s">
        <v>55</v>
      </c>
      <c r="B41" s="82"/>
      <c r="C41" s="82"/>
      <c r="D41" s="83"/>
      <c r="E41" s="4"/>
    </row>
    <row r="43" spans="1:5" ht="15">
      <c r="A43" s="84" t="s">
        <v>81</v>
      </c>
      <c r="B43" s="84"/>
      <c r="C43" s="84"/>
      <c r="D43" s="84"/>
      <c r="E43" s="31" t="s">
        <v>82</v>
      </c>
    </row>
    <row r="44" ht="15">
      <c r="A44" t="s">
        <v>37</v>
      </c>
    </row>
  </sheetData>
  <sheetProtection/>
  <mergeCells count="66">
    <mergeCell ref="A43:D43"/>
    <mergeCell ref="A41:D41"/>
    <mergeCell ref="A40:D40"/>
    <mergeCell ref="A39:D39"/>
    <mergeCell ref="A9:B9"/>
    <mergeCell ref="C9:D9"/>
    <mergeCell ref="C11:D11"/>
    <mergeCell ref="A23:B23"/>
    <mergeCell ref="C23:D23"/>
    <mergeCell ref="A28:B28"/>
    <mergeCell ref="C28:D28"/>
    <mergeCell ref="A26:E26"/>
    <mergeCell ref="A27:B27"/>
    <mergeCell ref="C27:D27"/>
    <mergeCell ref="A16:B16"/>
    <mergeCell ref="A32:D32"/>
    <mergeCell ref="A31:B31"/>
    <mergeCell ref="C31:D31"/>
    <mergeCell ref="A22:B22"/>
    <mergeCell ref="C22:D22"/>
    <mergeCell ref="A38:D38"/>
    <mergeCell ref="A33:B33"/>
    <mergeCell ref="C33:D33"/>
    <mergeCell ref="A35:B35"/>
    <mergeCell ref="C35:D35"/>
    <mergeCell ref="A37:B37"/>
    <mergeCell ref="C37:D37"/>
    <mergeCell ref="A24:E24"/>
    <mergeCell ref="A25:D25"/>
    <mergeCell ref="A29:B29"/>
    <mergeCell ref="C29:D29"/>
    <mergeCell ref="A36:B36"/>
    <mergeCell ref="C36:D36"/>
    <mergeCell ref="A30:B30"/>
    <mergeCell ref="C30:D30"/>
    <mergeCell ref="A34:B34"/>
    <mergeCell ref="C34:D34"/>
    <mergeCell ref="A19:B19"/>
    <mergeCell ref="C19:D19"/>
    <mergeCell ref="A20:B20"/>
    <mergeCell ref="C20:D20"/>
    <mergeCell ref="A21:B21"/>
    <mergeCell ref="C21:D21"/>
    <mergeCell ref="C16:D16"/>
    <mergeCell ref="A17:B17"/>
    <mergeCell ref="C17:D17"/>
    <mergeCell ref="A18:B18"/>
    <mergeCell ref="C18:D18"/>
    <mergeCell ref="A12:E12"/>
    <mergeCell ref="A13:B13"/>
    <mergeCell ref="C13:D13"/>
    <mergeCell ref="A14:B14"/>
    <mergeCell ref="C14:D14"/>
    <mergeCell ref="A15:B15"/>
    <mergeCell ref="C15:D15"/>
    <mergeCell ref="A8:B8"/>
    <mergeCell ref="C8:D8"/>
    <mergeCell ref="A10:B10"/>
    <mergeCell ref="C10:D10"/>
    <mergeCell ref="A11:B11"/>
    <mergeCell ref="A1:E3"/>
    <mergeCell ref="A5:B5"/>
    <mergeCell ref="C5:D5"/>
    <mergeCell ref="A6:E6"/>
    <mergeCell ref="A7:B7"/>
    <mergeCell ref="C7:D7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6"/>
  <sheetViews>
    <sheetView view="pageLayout" zoomScaleNormal="82" workbookViewId="0" topLeftCell="A1">
      <selection activeCell="E42" sqref="E42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66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15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16">
        <v>0.4</v>
      </c>
    </row>
    <row r="8" spans="1:5" ht="35.25" customHeight="1">
      <c r="A8" s="90" t="s">
        <v>4</v>
      </c>
      <c r="B8" s="91"/>
      <c r="C8" s="92" t="s">
        <v>5</v>
      </c>
      <c r="D8" s="93"/>
      <c r="E8" s="13">
        <v>0.1</v>
      </c>
    </row>
    <row r="9" spans="1:5" ht="30" customHeight="1">
      <c r="A9" s="90" t="s">
        <v>6</v>
      </c>
      <c r="B9" s="91"/>
      <c r="C9" s="92" t="s">
        <v>7</v>
      </c>
      <c r="D9" s="93"/>
      <c r="E9" s="3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15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0.6000000000000001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15">
        <v>1.41</v>
      </c>
    </row>
    <row r="14" spans="1:5" ht="15">
      <c r="A14" s="92" t="s">
        <v>12</v>
      </c>
      <c r="B14" s="93"/>
      <c r="C14" s="92" t="s">
        <v>13</v>
      </c>
      <c r="D14" s="93"/>
      <c r="E14" s="15">
        <v>0.58</v>
      </c>
    </row>
    <row r="15" spans="1:5" ht="15">
      <c r="A15" s="92" t="s">
        <v>14</v>
      </c>
      <c r="B15" s="93"/>
      <c r="C15" s="92" t="s">
        <v>13</v>
      </c>
      <c r="D15" s="93"/>
      <c r="E15" s="15">
        <v>0.18</v>
      </c>
    </row>
    <row r="16" spans="1:5" ht="15">
      <c r="A16" s="92" t="s">
        <v>15</v>
      </c>
      <c r="B16" s="93"/>
      <c r="C16" s="92" t="s">
        <v>16</v>
      </c>
      <c r="D16" s="93"/>
      <c r="E16" s="15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15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16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16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15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15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16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3.48</v>
      </c>
    </row>
    <row r="26" spans="1:5" ht="15">
      <c r="A26" s="97" t="s">
        <v>59</v>
      </c>
      <c r="B26" s="98"/>
      <c r="C26" s="98"/>
      <c r="D26" s="98"/>
      <c r="E26" s="99"/>
    </row>
    <row r="27" spans="1:5" ht="27" customHeight="1">
      <c r="A27" s="92" t="s">
        <v>60</v>
      </c>
      <c r="B27" s="102"/>
      <c r="C27" s="90" t="s">
        <v>61</v>
      </c>
      <c r="D27" s="91"/>
      <c r="E27" s="22">
        <v>5.32</v>
      </c>
    </row>
    <row r="28" spans="1:5" ht="15">
      <c r="A28" s="97" t="s">
        <v>62</v>
      </c>
      <c r="B28" s="98"/>
      <c r="C28" s="98"/>
      <c r="D28" s="98"/>
      <c r="E28" s="99"/>
    </row>
    <row r="29" spans="1:5" ht="51" customHeight="1">
      <c r="A29" s="90" t="s">
        <v>68</v>
      </c>
      <c r="B29" s="91"/>
      <c r="C29" s="100" t="s">
        <v>3</v>
      </c>
      <c r="D29" s="101"/>
      <c r="E29" s="3">
        <v>0.61</v>
      </c>
    </row>
    <row r="30" spans="1:5" ht="51" customHeight="1">
      <c r="A30" s="85" t="s">
        <v>40</v>
      </c>
      <c r="B30" s="86"/>
      <c r="C30" s="100" t="s">
        <v>29</v>
      </c>
      <c r="D30" s="101"/>
      <c r="E30" s="3">
        <v>0.35</v>
      </c>
    </row>
    <row r="31" spans="1:5" ht="51" customHeight="1">
      <c r="A31" s="85" t="s">
        <v>41</v>
      </c>
      <c r="B31" s="86"/>
      <c r="C31" s="100" t="s">
        <v>42</v>
      </c>
      <c r="D31" s="101"/>
      <c r="E31" s="3">
        <v>0.35</v>
      </c>
    </row>
    <row r="32" spans="1:5" ht="15">
      <c r="A32" s="92" t="s">
        <v>30</v>
      </c>
      <c r="B32" s="93"/>
      <c r="C32" s="94" t="s">
        <v>43</v>
      </c>
      <c r="D32" s="94"/>
      <c r="E32" s="11">
        <v>0.08</v>
      </c>
    </row>
    <row r="33" spans="1:5" ht="15">
      <c r="A33" s="95" t="s">
        <v>35</v>
      </c>
      <c r="B33" s="96"/>
      <c r="C33" s="92"/>
      <c r="D33" s="93"/>
      <c r="E33" s="24">
        <f>E29+E30+E31+E32</f>
        <v>1.3900000000000001</v>
      </c>
    </row>
    <row r="34" spans="1:5" ht="15">
      <c r="A34" s="97" t="s">
        <v>63</v>
      </c>
      <c r="B34" s="98"/>
      <c r="C34" s="98"/>
      <c r="D34" s="99"/>
      <c r="E34" s="6"/>
    </row>
    <row r="35" spans="1:5" ht="15">
      <c r="A35" s="94" t="s">
        <v>44</v>
      </c>
      <c r="B35" s="94"/>
      <c r="C35" s="97" t="s">
        <v>32</v>
      </c>
      <c r="D35" s="99"/>
      <c r="E35" s="15">
        <v>0.84</v>
      </c>
    </row>
    <row r="36" spans="1:5" ht="24.75" customHeight="1">
      <c r="A36" s="90" t="s">
        <v>33</v>
      </c>
      <c r="B36" s="91"/>
      <c r="C36" s="85" t="s">
        <v>45</v>
      </c>
      <c r="D36" s="86"/>
      <c r="E36" s="3">
        <v>2.69</v>
      </c>
    </row>
    <row r="37" spans="1:5" ht="63.75" customHeight="1">
      <c r="A37" s="90" t="s">
        <v>47</v>
      </c>
      <c r="B37" s="91"/>
      <c r="C37" s="85" t="s">
        <v>48</v>
      </c>
      <c r="D37" s="86"/>
      <c r="E37" s="3">
        <v>0.37</v>
      </c>
    </row>
    <row r="38" spans="1:5" ht="18.75" customHeight="1">
      <c r="A38" s="85" t="s">
        <v>49</v>
      </c>
      <c r="B38" s="86"/>
      <c r="C38" s="85" t="s">
        <v>50</v>
      </c>
      <c r="D38" s="86"/>
      <c r="E38" s="3">
        <v>0.1</v>
      </c>
    </row>
    <row r="39" spans="1:5" ht="18.75" customHeight="1">
      <c r="A39" s="85" t="s">
        <v>51</v>
      </c>
      <c r="B39" s="86"/>
      <c r="C39" s="85" t="s">
        <v>52</v>
      </c>
      <c r="D39" s="86"/>
      <c r="E39" s="3">
        <v>0.07</v>
      </c>
    </row>
    <row r="40" spans="1:5" ht="22.5" customHeight="1">
      <c r="A40" s="81" t="s">
        <v>35</v>
      </c>
      <c r="B40" s="82"/>
      <c r="C40" s="82"/>
      <c r="D40" s="83"/>
      <c r="E40" s="25">
        <f>E35+E36+E37+E38+E39</f>
        <v>4.07</v>
      </c>
    </row>
    <row r="41" spans="1:5" ht="22.5" customHeight="1">
      <c r="A41" s="81" t="s">
        <v>53</v>
      </c>
      <c r="B41" s="82"/>
      <c r="C41" s="82"/>
      <c r="D41" s="83"/>
      <c r="E41" s="25">
        <f>E11+E23+E25+E27+E33+E40</f>
        <v>19.290000000000003</v>
      </c>
    </row>
    <row r="42" spans="1:5" ht="22.5" customHeight="1">
      <c r="A42" s="81" t="s">
        <v>54</v>
      </c>
      <c r="B42" s="82"/>
      <c r="C42" s="82"/>
      <c r="D42" s="83"/>
      <c r="E42" s="4"/>
    </row>
    <row r="43" spans="1:5" ht="22.5" customHeight="1">
      <c r="A43" s="81" t="s">
        <v>55</v>
      </c>
      <c r="B43" s="82"/>
      <c r="C43" s="82"/>
      <c r="D43" s="83"/>
      <c r="E43" s="4"/>
    </row>
    <row r="45" spans="1:5" ht="15">
      <c r="A45" s="84" t="s">
        <v>46</v>
      </c>
      <c r="B45" s="84"/>
      <c r="C45" s="84"/>
      <c r="D45" s="84"/>
      <c r="E45" s="17"/>
    </row>
    <row r="46" ht="15">
      <c r="A46" t="s">
        <v>37</v>
      </c>
    </row>
  </sheetData>
  <sheetProtection/>
  <mergeCells count="69">
    <mergeCell ref="A1:E3"/>
    <mergeCell ref="A5:B5"/>
    <mergeCell ref="C5:D5"/>
    <mergeCell ref="A6:E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  <mergeCell ref="A25:D25"/>
    <mergeCell ref="A26:E26"/>
    <mergeCell ref="A27:B27"/>
    <mergeCell ref="C27:D27"/>
    <mergeCell ref="A28:E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D34"/>
    <mergeCell ref="A35:B35"/>
    <mergeCell ref="C35:D35"/>
    <mergeCell ref="A36:B36"/>
    <mergeCell ref="C36:D36"/>
    <mergeCell ref="A37:B37"/>
    <mergeCell ref="C37:D37"/>
    <mergeCell ref="A38:B38"/>
    <mergeCell ref="C38:D38"/>
    <mergeCell ref="A45:D45"/>
    <mergeCell ref="A39:B39"/>
    <mergeCell ref="C39:D39"/>
    <mergeCell ref="A40:D40"/>
    <mergeCell ref="A41:D41"/>
    <mergeCell ref="A42:D42"/>
    <mergeCell ref="A43:D43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6"/>
  <sheetViews>
    <sheetView view="pageLayout" zoomScaleNormal="82" workbookViewId="0" topLeftCell="A10">
      <selection activeCell="A30" sqref="A30:B30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67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15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16">
        <v>0.4</v>
      </c>
    </row>
    <row r="8" spans="1:5" ht="35.25" customHeight="1">
      <c r="A8" s="90" t="s">
        <v>4</v>
      </c>
      <c r="B8" s="91"/>
      <c r="C8" s="92" t="s">
        <v>5</v>
      </c>
      <c r="D8" s="93"/>
      <c r="E8" s="13">
        <v>0.1</v>
      </c>
    </row>
    <row r="9" spans="1:5" ht="30" customHeight="1">
      <c r="A9" s="90" t="s">
        <v>6</v>
      </c>
      <c r="B9" s="91"/>
      <c r="C9" s="92" t="s">
        <v>7</v>
      </c>
      <c r="D9" s="93"/>
      <c r="E9" s="3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15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0.6000000000000001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15">
        <v>1.41</v>
      </c>
    </row>
    <row r="14" spans="1:5" ht="15">
      <c r="A14" s="92" t="s">
        <v>12</v>
      </c>
      <c r="B14" s="93"/>
      <c r="C14" s="92" t="s">
        <v>13</v>
      </c>
      <c r="D14" s="93"/>
      <c r="E14" s="15">
        <v>0.58</v>
      </c>
    </row>
    <row r="15" spans="1:5" ht="15">
      <c r="A15" s="92" t="s">
        <v>14</v>
      </c>
      <c r="B15" s="93"/>
      <c r="C15" s="92" t="s">
        <v>13</v>
      </c>
      <c r="D15" s="93"/>
      <c r="E15" s="15">
        <v>0.18</v>
      </c>
    </row>
    <row r="16" spans="1:5" ht="15">
      <c r="A16" s="92" t="s">
        <v>15</v>
      </c>
      <c r="B16" s="93"/>
      <c r="C16" s="92" t="s">
        <v>16</v>
      </c>
      <c r="D16" s="93"/>
      <c r="E16" s="15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15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16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16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15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15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16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3.48</v>
      </c>
    </row>
    <row r="26" spans="1:5" ht="15">
      <c r="A26" s="97" t="s">
        <v>65</v>
      </c>
      <c r="B26" s="98"/>
      <c r="C26" s="98"/>
      <c r="D26" s="98"/>
      <c r="E26" s="99"/>
    </row>
    <row r="27" spans="1:5" ht="28.5" customHeight="1">
      <c r="A27" s="92" t="s">
        <v>60</v>
      </c>
      <c r="B27" s="102"/>
      <c r="C27" s="90" t="s">
        <v>61</v>
      </c>
      <c r="D27" s="91"/>
      <c r="E27" s="22">
        <v>1.62</v>
      </c>
    </row>
    <row r="28" spans="1:5" ht="15">
      <c r="A28" s="97" t="s">
        <v>62</v>
      </c>
      <c r="B28" s="98"/>
      <c r="C28" s="98"/>
      <c r="D28" s="98"/>
      <c r="E28" s="99"/>
    </row>
    <row r="29" spans="1:5" ht="51" customHeight="1">
      <c r="A29" s="90" t="s">
        <v>68</v>
      </c>
      <c r="B29" s="91"/>
      <c r="C29" s="100" t="s">
        <v>3</v>
      </c>
      <c r="D29" s="101"/>
      <c r="E29" s="3">
        <v>0.61</v>
      </c>
    </row>
    <row r="30" spans="1:5" ht="51" customHeight="1">
      <c r="A30" s="85" t="s">
        <v>40</v>
      </c>
      <c r="B30" s="86"/>
      <c r="C30" s="100" t="s">
        <v>29</v>
      </c>
      <c r="D30" s="101"/>
      <c r="E30" s="3">
        <v>0.35</v>
      </c>
    </row>
    <row r="31" spans="1:5" ht="51" customHeight="1">
      <c r="A31" s="85" t="s">
        <v>41</v>
      </c>
      <c r="B31" s="86"/>
      <c r="C31" s="100" t="s">
        <v>42</v>
      </c>
      <c r="D31" s="101"/>
      <c r="E31" s="3">
        <v>0.35</v>
      </c>
    </row>
    <row r="32" spans="1:5" ht="15">
      <c r="A32" s="92" t="s">
        <v>30</v>
      </c>
      <c r="B32" s="93"/>
      <c r="C32" s="94" t="s">
        <v>43</v>
      </c>
      <c r="D32" s="94"/>
      <c r="E32" s="11">
        <v>0.08</v>
      </c>
    </row>
    <row r="33" spans="1:5" ht="15">
      <c r="A33" s="95" t="s">
        <v>35</v>
      </c>
      <c r="B33" s="96"/>
      <c r="C33" s="92"/>
      <c r="D33" s="93"/>
      <c r="E33" s="24">
        <f>E29+E30+E31+E32</f>
        <v>1.3900000000000001</v>
      </c>
    </row>
    <row r="34" spans="1:5" ht="15">
      <c r="A34" s="97" t="s">
        <v>63</v>
      </c>
      <c r="B34" s="98"/>
      <c r="C34" s="98"/>
      <c r="D34" s="99"/>
      <c r="E34" s="6"/>
    </row>
    <row r="35" spans="1:5" ht="15">
      <c r="A35" s="94" t="s">
        <v>44</v>
      </c>
      <c r="B35" s="94"/>
      <c r="C35" s="92" t="s">
        <v>32</v>
      </c>
      <c r="D35" s="93"/>
      <c r="E35" s="15">
        <v>0.84</v>
      </c>
    </row>
    <row r="36" spans="1:5" ht="24.75" customHeight="1">
      <c r="A36" s="90" t="s">
        <v>33</v>
      </c>
      <c r="B36" s="91"/>
      <c r="C36" s="85" t="s">
        <v>45</v>
      </c>
      <c r="D36" s="86"/>
      <c r="E36" s="3">
        <v>2.69</v>
      </c>
    </row>
    <row r="37" spans="1:5" ht="63.75" customHeight="1">
      <c r="A37" s="90" t="s">
        <v>47</v>
      </c>
      <c r="B37" s="91"/>
      <c r="C37" s="85" t="s">
        <v>48</v>
      </c>
      <c r="D37" s="86"/>
      <c r="E37" s="3">
        <v>0.37</v>
      </c>
    </row>
    <row r="38" spans="1:5" ht="18.75" customHeight="1">
      <c r="A38" s="85" t="s">
        <v>49</v>
      </c>
      <c r="B38" s="86"/>
      <c r="C38" s="85" t="s">
        <v>50</v>
      </c>
      <c r="D38" s="86"/>
      <c r="E38" s="3">
        <v>0.1</v>
      </c>
    </row>
    <row r="39" spans="1:5" ht="18.75" customHeight="1">
      <c r="A39" s="85" t="s">
        <v>51</v>
      </c>
      <c r="B39" s="86"/>
      <c r="C39" s="85" t="s">
        <v>52</v>
      </c>
      <c r="D39" s="86"/>
      <c r="E39" s="3">
        <v>0.07</v>
      </c>
    </row>
    <row r="40" spans="1:5" ht="22.5" customHeight="1">
      <c r="A40" s="81" t="s">
        <v>35</v>
      </c>
      <c r="B40" s="82"/>
      <c r="C40" s="82"/>
      <c r="D40" s="83"/>
      <c r="E40" s="25">
        <f>E35+E36+E37+E38+E39</f>
        <v>4.07</v>
      </c>
    </row>
    <row r="41" spans="1:5" ht="22.5" customHeight="1">
      <c r="A41" s="81" t="s">
        <v>53</v>
      </c>
      <c r="B41" s="82"/>
      <c r="C41" s="82"/>
      <c r="D41" s="83"/>
      <c r="E41" s="25">
        <f>E11+E23+E25+E27+E33+E40</f>
        <v>15.590000000000003</v>
      </c>
    </row>
    <row r="42" spans="1:5" ht="22.5" customHeight="1">
      <c r="A42" s="81" t="s">
        <v>54</v>
      </c>
      <c r="B42" s="82"/>
      <c r="C42" s="82"/>
      <c r="D42" s="83"/>
      <c r="E42" s="4"/>
    </row>
    <row r="43" spans="1:5" ht="22.5" customHeight="1">
      <c r="A43" s="81" t="s">
        <v>55</v>
      </c>
      <c r="B43" s="82"/>
      <c r="C43" s="82"/>
      <c r="D43" s="83"/>
      <c r="E43" s="4"/>
    </row>
    <row r="45" spans="1:5" ht="15">
      <c r="A45" s="84" t="s">
        <v>46</v>
      </c>
      <c r="B45" s="84"/>
      <c r="C45" s="84"/>
      <c r="D45" s="84"/>
      <c r="E45" s="17"/>
    </row>
    <row r="46" ht="15">
      <c r="A46" t="s">
        <v>37</v>
      </c>
    </row>
  </sheetData>
  <sheetProtection/>
  <mergeCells count="69">
    <mergeCell ref="A1:E3"/>
    <mergeCell ref="A5:B5"/>
    <mergeCell ref="C5:D5"/>
    <mergeCell ref="A6:E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  <mergeCell ref="A25:D25"/>
    <mergeCell ref="A26:E26"/>
    <mergeCell ref="A27:B27"/>
    <mergeCell ref="C27:D27"/>
    <mergeCell ref="A28:E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D34"/>
    <mergeCell ref="A35:B35"/>
    <mergeCell ref="C35:D35"/>
    <mergeCell ref="A36:B36"/>
    <mergeCell ref="C36:D36"/>
    <mergeCell ref="A37:B37"/>
    <mergeCell ref="C37:D37"/>
    <mergeCell ref="A38:B38"/>
    <mergeCell ref="C38:D38"/>
    <mergeCell ref="A45:D45"/>
    <mergeCell ref="A39:B39"/>
    <mergeCell ref="C39:D39"/>
    <mergeCell ref="A40:D40"/>
    <mergeCell ref="A41:D41"/>
    <mergeCell ref="A42:D42"/>
    <mergeCell ref="A43:D43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4"/>
  <sheetViews>
    <sheetView view="pageLayout" zoomScaleNormal="82" workbookViewId="0" topLeftCell="A25">
      <selection activeCell="A1" sqref="A1:E3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74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10.5" customHeight="1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6.75" customHeight="1">
      <c r="A7" s="85" t="s">
        <v>2</v>
      </c>
      <c r="B7" s="86"/>
      <c r="C7" s="90" t="s">
        <v>38</v>
      </c>
      <c r="D7" s="91"/>
      <c r="E7" s="21">
        <v>0.4</v>
      </c>
    </row>
    <row r="8" spans="1:5" ht="39.75" customHeight="1">
      <c r="A8" s="90" t="s">
        <v>4</v>
      </c>
      <c r="B8" s="91"/>
      <c r="C8" s="92" t="s">
        <v>5</v>
      </c>
      <c r="D8" s="93"/>
      <c r="E8" s="13">
        <v>0.05</v>
      </c>
    </row>
    <row r="9" spans="1:5" ht="35.25" customHeight="1">
      <c r="A9" s="90" t="s">
        <v>6</v>
      </c>
      <c r="B9" s="91"/>
      <c r="C9" s="92" t="s">
        <v>7</v>
      </c>
      <c r="D9" s="93"/>
      <c r="E9" s="3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20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0.55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20">
        <v>1.41</v>
      </c>
    </row>
    <row r="14" spans="1:5" ht="15">
      <c r="A14" s="92" t="s">
        <v>12</v>
      </c>
      <c r="B14" s="93"/>
      <c r="C14" s="92" t="s">
        <v>13</v>
      </c>
      <c r="D14" s="93"/>
      <c r="E14" s="20">
        <v>0.58</v>
      </c>
    </row>
    <row r="15" spans="1:5" ht="15">
      <c r="A15" s="92" t="s">
        <v>14</v>
      </c>
      <c r="B15" s="93"/>
      <c r="C15" s="92" t="s">
        <v>13</v>
      </c>
      <c r="D15" s="93"/>
      <c r="E15" s="20">
        <v>0.18</v>
      </c>
    </row>
    <row r="16" spans="1:5" ht="15">
      <c r="A16" s="92" t="s">
        <v>15</v>
      </c>
      <c r="B16" s="93"/>
      <c r="C16" s="92" t="s">
        <v>16</v>
      </c>
      <c r="D16" s="93"/>
      <c r="E16" s="20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20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21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21">
        <v>0.06</v>
      </c>
    </row>
    <row r="20" spans="1:5" ht="34.5" customHeight="1">
      <c r="A20" s="90" t="s">
        <v>23</v>
      </c>
      <c r="B20" s="91"/>
      <c r="C20" s="92" t="s">
        <v>3</v>
      </c>
      <c r="D20" s="93"/>
      <c r="E20" s="20">
        <v>0.11</v>
      </c>
    </row>
    <row r="21" spans="1:5" ht="32.25" customHeight="1">
      <c r="A21" s="90" t="s">
        <v>24</v>
      </c>
      <c r="B21" s="91"/>
      <c r="C21" s="92" t="s">
        <v>3</v>
      </c>
      <c r="D21" s="93"/>
      <c r="E21" s="20">
        <v>0.19</v>
      </c>
    </row>
    <row r="22" spans="1:5" ht="19.5" customHeight="1">
      <c r="A22" s="94" t="s">
        <v>25</v>
      </c>
      <c r="B22" s="94"/>
      <c r="C22" s="103" t="s">
        <v>26</v>
      </c>
      <c r="D22" s="103"/>
      <c r="E22" s="21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8" customHeight="1">
      <c r="A25" s="92" t="s">
        <v>27</v>
      </c>
      <c r="B25" s="102"/>
      <c r="C25" s="102"/>
      <c r="D25" s="93"/>
      <c r="E25" s="12">
        <v>2.56</v>
      </c>
    </row>
    <row r="26" spans="1:5" ht="15">
      <c r="A26" s="97" t="s">
        <v>28</v>
      </c>
      <c r="B26" s="98"/>
      <c r="C26" s="98"/>
      <c r="D26" s="98"/>
      <c r="E26" s="99"/>
    </row>
    <row r="27" spans="1:5" ht="36.75" customHeight="1">
      <c r="A27" s="90" t="s">
        <v>71</v>
      </c>
      <c r="B27" s="91"/>
      <c r="C27" s="100" t="s">
        <v>3</v>
      </c>
      <c r="D27" s="101"/>
      <c r="E27" s="3">
        <v>0.21</v>
      </c>
    </row>
    <row r="28" spans="1:5" ht="51" customHeight="1">
      <c r="A28" s="85" t="s">
        <v>40</v>
      </c>
      <c r="B28" s="86"/>
      <c r="C28" s="100" t="s">
        <v>29</v>
      </c>
      <c r="D28" s="101"/>
      <c r="E28" s="3">
        <v>0.25</v>
      </c>
    </row>
    <row r="29" spans="1:5" ht="51" customHeight="1">
      <c r="A29" s="85" t="s">
        <v>41</v>
      </c>
      <c r="B29" s="86"/>
      <c r="C29" s="100" t="s">
        <v>42</v>
      </c>
      <c r="D29" s="101"/>
      <c r="E29" s="3">
        <v>0.25</v>
      </c>
    </row>
    <row r="30" spans="1:5" ht="15">
      <c r="A30" s="92" t="s">
        <v>30</v>
      </c>
      <c r="B30" s="93"/>
      <c r="C30" s="94" t="s">
        <v>43</v>
      </c>
      <c r="D30" s="94"/>
      <c r="E30" s="11">
        <v>0.08</v>
      </c>
    </row>
    <row r="31" spans="1:5" ht="15">
      <c r="A31" s="95" t="s">
        <v>35</v>
      </c>
      <c r="B31" s="96"/>
      <c r="C31" s="92"/>
      <c r="D31" s="93"/>
      <c r="E31" s="24">
        <f>E27+E28+E29+E30</f>
        <v>0.7899999999999999</v>
      </c>
    </row>
    <row r="32" spans="1:5" ht="15">
      <c r="A32" s="97" t="s">
        <v>31</v>
      </c>
      <c r="B32" s="98"/>
      <c r="C32" s="98"/>
      <c r="D32" s="99"/>
      <c r="E32" s="6"/>
    </row>
    <row r="33" spans="1:5" ht="15">
      <c r="A33" s="94" t="s">
        <v>44</v>
      </c>
      <c r="B33" s="94"/>
      <c r="C33" s="97" t="s">
        <v>32</v>
      </c>
      <c r="D33" s="99"/>
      <c r="E33" s="20">
        <v>0.36</v>
      </c>
    </row>
    <row r="34" spans="1:5" ht="24.75" customHeight="1">
      <c r="A34" s="90" t="s">
        <v>72</v>
      </c>
      <c r="B34" s="91"/>
      <c r="C34" s="85" t="s">
        <v>45</v>
      </c>
      <c r="D34" s="86"/>
      <c r="E34" s="3">
        <v>1.06</v>
      </c>
    </row>
    <row r="35" spans="1:5" ht="53.25" customHeight="1">
      <c r="A35" s="90" t="s">
        <v>73</v>
      </c>
      <c r="B35" s="91"/>
      <c r="C35" s="85" t="s">
        <v>48</v>
      </c>
      <c r="D35" s="86"/>
      <c r="E35" s="3">
        <v>0.36</v>
      </c>
    </row>
    <row r="36" spans="1:5" ht="18.75" customHeight="1">
      <c r="A36" s="85" t="s">
        <v>49</v>
      </c>
      <c r="B36" s="86"/>
      <c r="C36" s="85" t="s">
        <v>50</v>
      </c>
      <c r="D36" s="86"/>
      <c r="E36" s="3">
        <v>0.08</v>
      </c>
    </row>
    <row r="37" spans="1:5" ht="18.75" customHeight="1">
      <c r="A37" s="85" t="s">
        <v>51</v>
      </c>
      <c r="B37" s="86"/>
      <c r="C37" s="85" t="s">
        <v>52</v>
      </c>
      <c r="D37" s="86"/>
      <c r="E37" s="3">
        <v>0.07</v>
      </c>
    </row>
    <row r="38" spans="1:5" ht="22.5" customHeight="1">
      <c r="A38" s="81" t="s">
        <v>35</v>
      </c>
      <c r="B38" s="82"/>
      <c r="C38" s="82"/>
      <c r="D38" s="83"/>
      <c r="E38" s="25">
        <f>E33+E34+E35+E36+E37</f>
        <v>1.93</v>
      </c>
    </row>
    <row r="39" spans="1:5" ht="22.5" customHeight="1">
      <c r="A39" s="81" t="s">
        <v>53</v>
      </c>
      <c r="B39" s="82"/>
      <c r="C39" s="82"/>
      <c r="D39" s="83"/>
      <c r="E39" s="25">
        <f>E11+E23+E25+E31+E38</f>
        <v>10.26</v>
      </c>
    </row>
    <row r="40" spans="1:5" ht="22.5" customHeight="1">
      <c r="A40" s="81" t="s">
        <v>54</v>
      </c>
      <c r="B40" s="82"/>
      <c r="C40" s="82"/>
      <c r="D40" s="83"/>
      <c r="E40" s="4"/>
    </row>
    <row r="41" spans="1:5" ht="22.5" customHeight="1">
      <c r="A41" s="81" t="s">
        <v>55</v>
      </c>
      <c r="B41" s="82"/>
      <c r="C41" s="82"/>
      <c r="D41" s="83"/>
      <c r="E41" s="4"/>
    </row>
    <row r="43" spans="1:5" ht="15">
      <c r="A43" s="84" t="s">
        <v>46</v>
      </c>
      <c r="B43" s="84"/>
      <c r="C43" s="84"/>
      <c r="D43" s="84"/>
      <c r="E43" s="19"/>
    </row>
    <row r="44" ht="15">
      <c r="A44" t="s">
        <v>37</v>
      </c>
    </row>
  </sheetData>
  <sheetProtection/>
  <mergeCells count="66">
    <mergeCell ref="A40:D40"/>
    <mergeCell ref="A41:D41"/>
    <mergeCell ref="A43:D43"/>
    <mergeCell ref="A36:B36"/>
    <mergeCell ref="C36:D36"/>
    <mergeCell ref="A37:B37"/>
    <mergeCell ref="C37:D37"/>
    <mergeCell ref="A38:D38"/>
    <mergeCell ref="A39:D39"/>
    <mergeCell ref="A32:D32"/>
    <mergeCell ref="A33:B33"/>
    <mergeCell ref="C33:D33"/>
    <mergeCell ref="A34:B34"/>
    <mergeCell ref="C34:D34"/>
    <mergeCell ref="A35:B35"/>
    <mergeCell ref="C35:D35"/>
    <mergeCell ref="A29:B29"/>
    <mergeCell ref="C29:D29"/>
    <mergeCell ref="A30:B30"/>
    <mergeCell ref="C30:D30"/>
    <mergeCell ref="A31:B31"/>
    <mergeCell ref="C31:D31"/>
    <mergeCell ref="A24:E24"/>
    <mergeCell ref="A25:D25"/>
    <mergeCell ref="A26:E26"/>
    <mergeCell ref="A27:B27"/>
    <mergeCell ref="C27:D27"/>
    <mergeCell ref="A28:B28"/>
    <mergeCell ref="C28:D28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1:B11"/>
    <mergeCell ref="C11:D11"/>
    <mergeCell ref="A12:E12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1:E3"/>
    <mergeCell ref="A5:B5"/>
    <mergeCell ref="C5:D5"/>
    <mergeCell ref="A6:E6"/>
    <mergeCell ref="A7:B7"/>
    <mergeCell ref="C7:D7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4"/>
  <sheetViews>
    <sheetView view="pageLayout" zoomScaleNormal="82" workbookViewId="0" topLeftCell="A1">
      <selection activeCell="C44" sqref="C44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112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15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54">
        <v>0.4</v>
      </c>
    </row>
    <row r="8" spans="1:5" ht="35.25" customHeight="1">
      <c r="A8" s="90" t="s">
        <v>4</v>
      </c>
      <c r="B8" s="91"/>
      <c r="C8" s="92" t="s">
        <v>5</v>
      </c>
      <c r="D8" s="93"/>
      <c r="E8" s="13">
        <v>0.07</v>
      </c>
    </row>
    <row r="9" spans="1:5" ht="30" customHeight="1">
      <c r="A9" s="90" t="s">
        <v>6</v>
      </c>
      <c r="B9" s="91"/>
      <c r="C9" s="92" t="s">
        <v>7</v>
      </c>
      <c r="D9" s="93"/>
      <c r="E9" s="3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53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0.5700000000000001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53">
        <v>1.41</v>
      </c>
    </row>
    <row r="14" spans="1:5" ht="15">
      <c r="A14" s="92" t="s">
        <v>12</v>
      </c>
      <c r="B14" s="93"/>
      <c r="C14" s="92" t="s">
        <v>13</v>
      </c>
      <c r="D14" s="93"/>
      <c r="E14" s="53">
        <v>0.58</v>
      </c>
    </row>
    <row r="15" spans="1:5" ht="15">
      <c r="A15" s="92" t="s">
        <v>14</v>
      </c>
      <c r="B15" s="93"/>
      <c r="C15" s="92" t="s">
        <v>13</v>
      </c>
      <c r="D15" s="93"/>
      <c r="E15" s="53">
        <v>0.18</v>
      </c>
    </row>
    <row r="16" spans="1:5" ht="15">
      <c r="A16" s="92" t="s">
        <v>15</v>
      </c>
      <c r="B16" s="93"/>
      <c r="C16" s="92" t="s">
        <v>16</v>
      </c>
      <c r="D16" s="93"/>
      <c r="E16" s="53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53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54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54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53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53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54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2.92</v>
      </c>
    </row>
    <row r="26" spans="1:5" ht="15">
      <c r="A26" s="97" t="s">
        <v>28</v>
      </c>
      <c r="B26" s="98"/>
      <c r="C26" s="98"/>
      <c r="D26" s="98"/>
      <c r="E26" s="99"/>
    </row>
    <row r="27" spans="1:5" ht="41.25" customHeight="1">
      <c r="A27" s="90" t="s">
        <v>117</v>
      </c>
      <c r="B27" s="91"/>
      <c r="C27" s="100" t="s">
        <v>3</v>
      </c>
      <c r="D27" s="101"/>
      <c r="E27" s="3">
        <v>0.31</v>
      </c>
    </row>
    <row r="28" spans="1:5" ht="51" customHeight="1">
      <c r="A28" s="85" t="s">
        <v>40</v>
      </c>
      <c r="B28" s="86"/>
      <c r="C28" s="100" t="s">
        <v>29</v>
      </c>
      <c r="D28" s="101"/>
      <c r="E28" s="3">
        <v>0.25</v>
      </c>
    </row>
    <row r="29" spans="1:5" ht="51" customHeight="1">
      <c r="A29" s="85" t="s">
        <v>41</v>
      </c>
      <c r="B29" s="86"/>
      <c r="C29" s="100" t="s">
        <v>42</v>
      </c>
      <c r="D29" s="101"/>
      <c r="E29" s="3">
        <v>0.25</v>
      </c>
    </row>
    <row r="30" spans="1:5" ht="15">
      <c r="A30" s="92" t="s">
        <v>30</v>
      </c>
      <c r="B30" s="93"/>
      <c r="C30" s="94" t="s">
        <v>43</v>
      </c>
      <c r="D30" s="94"/>
      <c r="E30" s="11">
        <v>0.08</v>
      </c>
    </row>
    <row r="31" spans="1:5" ht="15">
      <c r="A31" s="95" t="s">
        <v>35</v>
      </c>
      <c r="B31" s="96"/>
      <c r="C31" s="92"/>
      <c r="D31" s="93"/>
      <c r="E31" s="24">
        <f>E27+E28+E29+E30</f>
        <v>0.89</v>
      </c>
    </row>
    <row r="32" spans="1:5" ht="15">
      <c r="A32" s="97" t="s">
        <v>31</v>
      </c>
      <c r="B32" s="98"/>
      <c r="C32" s="98"/>
      <c r="D32" s="99"/>
      <c r="E32" s="6"/>
    </row>
    <row r="33" spans="1:5" ht="15">
      <c r="A33" s="94" t="s">
        <v>44</v>
      </c>
      <c r="B33" s="94"/>
      <c r="C33" s="97" t="s">
        <v>32</v>
      </c>
      <c r="D33" s="99"/>
      <c r="E33" s="53">
        <v>0.65</v>
      </c>
    </row>
    <row r="34" spans="1:5" ht="24.75" customHeight="1">
      <c r="A34" s="90" t="s">
        <v>33</v>
      </c>
      <c r="B34" s="91"/>
      <c r="C34" s="85" t="s">
        <v>45</v>
      </c>
      <c r="D34" s="86"/>
      <c r="E34" s="3">
        <v>1.7</v>
      </c>
    </row>
    <row r="35" spans="1:5" ht="63.75" customHeight="1">
      <c r="A35" s="90" t="s">
        <v>70</v>
      </c>
      <c r="B35" s="91"/>
      <c r="C35" s="85" t="s">
        <v>48</v>
      </c>
      <c r="D35" s="86"/>
      <c r="E35" s="3">
        <v>0.4</v>
      </c>
    </row>
    <row r="36" spans="1:5" ht="18.75" customHeight="1">
      <c r="A36" s="85" t="s">
        <v>49</v>
      </c>
      <c r="B36" s="86"/>
      <c r="C36" s="85" t="s">
        <v>50</v>
      </c>
      <c r="D36" s="86"/>
      <c r="E36" s="3">
        <v>0.08</v>
      </c>
    </row>
    <row r="37" spans="1:5" ht="18.75" customHeight="1">
      <c r="A37" s="85" t="s">
        <v>51</v>
      </c>
      <c r="B37" s="86"/>
      <c r="C37" s="85" t="s">
        <v>52</v>
      </c>
      <c r="D37" s="86"/>
      <c r="E37" s="3">
        <v>0.07</v>
      </c>
    </row>
    <row r="38" spans="1:5" ht="22.5" customHeight="1">
      <c r="A38" s="81" t="s">
        <v>35</v>
      </c>
      <c r="B38" s="82"/>
      <c r="C38" s="82"/>
      <c r="D38" s="83"/>
      <c r="E38" s="25">
        <f>E33+E34+E35+E36+E37</f>
        <v>2.9</v>
      </c>
    </row>
    <row r="39" spans="1:5" ht="22.5" customHeight="1">
      <c r="A39" s="81" t="s">
        <v>53</v>
      </c>
      <c r="B39" s="82"/>
      <c r="C39" s="82"/>
      <c r="D39" s="83"/>
      <c r="E39" s="4">
        <f>E11+E23+E25+E31+E38</f>
        <v>11.71</v>
      </c>
    </row>
    <row r="40" spans="1:5" ht="22.5" customHeight="1">
      <c r="A40" s="81" t="s">
        <v>54</v>
      </c>
      <c r="B40" s="82"/>
      <c r="C40" s="82"/>
      <c r="D40" s="83"/>
      <c r="E40" s="29">
        <f>E39*440.6</f>
        <v>5159.426</v>
      </c>
    </row>
    <row r="41" spans="1:5" ht="22.5" customHeight="1">
      <c r="A41" s="81" t="s">
        <v>55</v>
      </c>
      <c r="B41" s="82"/>
      <c r="C41" s="82"/>
      <c r="D41" s="83"/>
      <c r="E41" s="29">
        <f>E40*12</f>
        <v>61913.11200000001</v>
      </c>
    </row>
    <row r="43" spans="1:5" ht="15">
      <c r="A43" s="84" t="s">
        <v>113</v>
      </c>
      <c r="B43" s="84"/>
      <c r="C43" s="84"/>
      <c r="D43" s="84"/>
      <c r="E43" s="55"/>
    </row>
    <row r="44" ht="15">
      <c r="A44" t="s">
        <v>37</v>
      </c>
    </row>
  </sheetData>
  <sheetProtection/>
  <mergeCells count="66">
    <mergeCell ref="A40:D40"/>
    <mergeCell ref="A41:D41"/>
    <mergeCell ref="A43:D43"/>
    <mergeCell ref="A36:B36"/>
    <mergeCell ref="C36:D36"/>
    <mergeCell ref="A37:B37"/>
    <mergeCell ref="C37:D37"/>
    <mergeCell ref="A38:D38"/>
    <mergeCell ref="A39:D39"/>
    <mergeCell ref="A32:D32"/>
    <mergeCell ref="A33:B33"/>
    <mergeCell ref="C33:D33"/>
    <mergeCell ref="A34:B34"/>
    <mergeCell ref="C34:D34"/>
    <mergeCell ref="A35:B35"/>
    <mergeCell ref="C35:D35"/>
    <mergeCell ref="A29:B29"/>
    <mergeCell ref="C29:D29"/>
    <mergeCell ref="A30:B30"/>
    <mergeCell ref="C30:D30"/>
    <mergeCell ref="A31:B31"/>
    <mergeCell ref="C31:D31"/>
    <mergeCell ref="A24:E24"/>
    <mergeCell ref="A25:D25"/>
    <mergeCell ref="A26:E26"/>
    <mergeCell ref="A27:B27"/>
    <mergeCell ref="C27:D27"/>
    <mergeCell ref="A28:B28"/>
    <mergeCell ref="C28:D28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1:B11"/>
    <mergeCell ref="C11:D11"/>
    <mergeCell ref="A12:E12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1:E3"/>
    <mergeCell ref="A5:B5"/>
    <mergeCell ref="C5:D5"/>
    <mergeCell ref="A6:E6"/>
    <mergeCell ref="A7:B7"/>
    <mergeCell ref="C7:D7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44"/>
  <sheetViews>
    <sheetView view="pageLayout" zoomScaleNormal="82" workbookViewId="0" topLeftCell="A19">
      <selection activeCell="E41" sqref="E41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114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15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59">
        <v>0.4</v>
      </c>
    </row>
    <row r="8" spans="1:5" ht="35.25" customHeight="1">
      <c r="A8" s="90" t="s">
        <v>4</v>
      </c>
      <c r="B8" s="91"/>
      <c r="C8" s="92" t="s">
        <v>5</v>
      </c>
      <c r="D8" s="93"/>
      <c r="E8" s="13">
        <v>0.07</v>
      </c>
    </row>
    <row r="9" spans="1:5" ht="30" customHeight="1">
      <c r="A9" s="90" t="s">
        <v>6</v>
      </c>
      <c r="B9" s="91"/>
      <c r="C9" s="92" t="s">
        <v>7</v>
      </c>
      <c r="D9" s="93"/>
      <c r="E9" s="3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58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0.5700000000000001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58">
        <v>1.41</v>
      </c>
    </row>
    <row r="14" spans="1:5" ht="15">
      <c r="A14" s="92" t="s">
        <v>12</v>
      </c>
      <c r="B14" s="93"/>
      <c r="C14" s="92" t="s">
        <v>13</v>
      </c>
      <c r="D14" s="93"/>
      <c r="E14" s="58">
        <v>0.58</v>
      </c>
    </row>
    <row r="15" spans="1:5" ht="15">
      <c r="A15" s="92" t="s">
        <v>14</v>
      </c>
      <c r="B15" s="93"/>
      <c r="C15" s="92" t="s">
        <v>13</v>
      </c>
      <c r="D15" s="93"/>
      <c r="E15" s="58">
        <v>0.18</v>
      </c>
    </row>
    <row r="16" spans="1:5" ht="15">
      <c r="A16" s="92" t="s">
        <v>15</v>
      </c>
      <c r="B16" s="93"/>
      <c r="C16" s="92" t="s">
        <v>16</v>
      </c>
      <c r="D16" s="93"/>
      <c r="E16" s="58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58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59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59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58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58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59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2.92</v>
      </c>
    </row>
    <row r="26" spans="1:5" ht="15">
      <c r="A26" s="97" t="s">
        <v>28</v>
      </c>
      <c r="B26" s="98"/>
      <c r="C26" s="98"/>
      <c r="D26" s="98"/>
      <c r="E26" s="99"/>
    </row>
    <row r="27" spans="1:5" ht="41.25" customHeight="1">
      <c r="A27" s="90" t="s">
        <v>117</v>
      </c>
      <c r="B27" s="91"/>
      <c r="C27" s="100" t="s">
        <v>3</v>
      </c>
      <c r="D27" s="101"/>
      <c r="E27" s="3">
        <v>0.31</v>
      </c>
    </row>
    <row r="28" spans="1:5" ht="51" customHeight="1">
      <c r="A28" s="85" t="s">
        <v>40</v>
      </c>
      <c r="B28" s="86"/>
      <c r="C28" s="100" t="s">
        <v>29</v>
      </c>
      <c r="D28" s="101"/>
      <c r="E28" s="3">
        <v>0.25</v>
      </c>
    </row>
    <row r="29" spans="1:5" ht="51" customHeight="1">
      <c r="A29" s="85" t="s">
        <v>41</v>
      </c>
      <c r="B29" s="86"/>
      <c r="C29" s="100" t="s">
        <v>42</v>
      </c>
      <c r="D29" s="101"/>
      <c r="E29" s="3">
        <v>0.25</v>
      </c>
    </row>
    <row r="30" spans="1:5" ht="15">
      <c r="A30" s="92" t="s">
        <v>30</v>
      </c>
      <c r="B30" s="93"/>
      <c r="C30" s="94" t="s">
        <v>43</v>
      </c>
      <c r="D30" s="94"/>
      <c r="E30" s="11">
        <v>0.08</v>
      </c>
    </row>
    <row r="31" spans="1:5" ht="15">
      <c r="A31" s="95" t="s">
        <v>35</v>
      </c>
      <c r="B31" s="96"/>
      <c r="C31" s="92"/>
      <c r="D31" s="93"/>
      <c r="E31" s="24">
        <f>E27+E28+E29+E30</f>
        <v>0.89</v>
      </c>
    </row>
    <row r="32" spans="1:5" ht="15">
      <c r="A32" s="97" t="s">
        <v>31</v>
      </c>
      <c r="B32" s="98"/>
      <c r="C32" s="98"/>
      <c r="D32" s="99"/>
      <c r="E32" s="6"/>
    </row>
    <row r="33" spans="1:5" ht="15">
      <c r="A33" s="94" t="s">
        <v>44</v>
      </c>
      <c r="B33" s="94"/>
      <c r="C33" s="97" t="s">
        <v>32</v>
      </c>
      <c r="D33" s="99"/>
      <c r="E33" s="58">
        <v>0.65</v>
      </c>
    </row>
    <row r="34" spans="1:5" ht="24.75" customHeight="1">
      <c r="A34" s="90" t="s">
        <v>33</v>
      </c>
      <c r="B34" s="91"/>
      <c r="C34" s="85" t="s">
        <v>45</v>
      </c>
      <c r="D34" s="86"/>
      <c r="E34" s="3">
        <v>1.7</v>
      </c>
    </row>
    <row r="35" spans="1:5" ht="63.75" customHeight="1">
      <c r="A35" s="90" t="s">
        <v>70</v>
      </c>
      <c r="B35" s="91"/>
      <c r="C35" s="85" t="s">
        <v>48</v>
      </c>
      <c r="D35" s="86"/>
      <c r="E35" s="3">
        <v>0.4</v>
      </c>
    </row>
    <row r="36" spans="1:5" ht="18.75" customHeight="1">
      <c r="A36" s="85" t="s">
        <v>49</v>
      </c>
      <c r="B36" s="86"/>
      <c r="C36" s="85" t="s">
        <v>50</v>
      </c>
      <c r="D36" s="86"/>
      <c r="E36" s="3">
        <v>0.08</v>
      </c>
    </row>
    <row r="37" spans="1:5" ht="18.75" customHeight="1">
      <c r="A37" s="85" t="s">
        <v>51</v>
      </c>
      <c r="B37" s="86"/>
      <c r="C37" s="85" t="s">
        <v>52</v>
      </c>
      <c r="D37" s="86"/>
      <c r="E37" s="3">
        <v>0.07</v>
      </c>
    </row>
    <row r="38" spans="1:5" ht="22.5" customHeight="1">
      <c r="A38" s="81" t="s">
        <v>35</v>
      </c>
      <c r="B38" s="82"/>
      <c r="C38" s="82"/>
      <c r="D38" s="83"/>
      <c r="E38" s="25">
        <f>E33+E34+E35+E36+E37</f>
        <v>2.9</v>
      </c>
    </row>
    <row r="39" spans="1:5" ht="22.5" customHeight="1">
      <c r="A39" s="81" t="s">
        <v>53</v>
      </c>
      <c r="B39" s="82"/>
      <c r="C39" s="82"/>
      <c r="D39" s="83"/>
      <c r="E39" s="4">
        <f>E11+E23+E25+E31+E38</f>
        <v>11.71</v>
      </c>
    </row>
    <row r="40" spans="1:5" ht="22.5" customHeight="1">
      <c r="A40" s="81" t="s">
        <v>54</v>
      </c>
      <c r="B40" s="82"/>
      <c r="C40" s="82"/>
      <c r="D40" s="83"/>
      <c r="E40" s="29">
        <f>E39*430.7</f>
        <v>5043.497</v>
      </c>
    </row>
    <row r="41" spans="1:5" ht="22.5" customHeight="1">
      <c r="A41" s="81" t="s">
        <v>55</v>
      </c>
      <c r="B41" s="82"/>
      <c r="C41" s="82"/>
      <c r="D41" s="83"/>
      <c r="E41" s="29">
        <f>E40*12</f>
        <v>60521.96400000001</v>
      </c>
    </row>
    <row r="43" spans="1:5" ht="15">
      <c r="A43" s="84" t="s">
        <v>113</v>
      </c>
      <c r="B43" s="84"/>
      <c r="C43" s="84"/>
      <c r="D43" s="84"/>
      <c r="E43" s="62"/>
    </row>
    <row r="44" ht="15">
      <c r="A44" t="s">
        <v>37</v>
      </c>
    </row>
  </sheetData>
  <sheetProtection/>
  <mergeCells count="66">
    <mergeCell ref="A40:D40"/>
    <mergeCell ref="A41:D41"/>
    <mergeCell ref="A43:D43"/>
    <mergeCell ref="A36:B36"/>
    <mergeCell ref="C36:D36"/>
    <mergeCell ref="A37:B37"/>
    <mergeCell ref="C37:D37"/>
    <mergeCell ref="A38:D38"/>
    <mergeCell ref="A39:D39"/>
    <mergeCell ref="A32:D32"/>
    <mergeCell ref="A33:B33"/>
    <mergeCell ref="C33:D33"/>
    <mergeCell ref="A34:B34"/>
    <mergeCell ref="C34:D34"/>
    <mergeCell ref="A35:B35"/>
    <mergeCell ref="C35:D35"/>
    <mergeCell ref="A29:B29"/>
    <mergeCell ref="C29:D29"/>
    <mergeCell ref="A30:B30"/>
    <mergeCell ref="C30:D30"/>
    <mergeCell ref="A31:B31"/>
    <mergeCell ref="C31:D31"/>
    <mergeCell ref="A24:E24"/>
    <mergeCell ref="A25:D25"/>
    <mergeCell ref="A26:E26"/>
    <mergeCell ref="A27:B27"/>
    <mergeCell ref="C27:D27"/>
    <mergeCell ref="A28:B28"/>
    <mergeCell ref="C28:D28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1:B11"/>
    <mergeCell ref="C11:D11"/>
    <mergeCell ref="A12:E12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1:E3"/>
    <mergeCell ref="A5:B5"/>
    <mergeCell ref="C5:D5"/>
    <mergeCell ref="A6:E6"/>
    <mergeCell ref="A7:B7"/>
    <mergeCell ref="C7:D7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44"/>
  <sheetViews>
    <sheetView view="pageLayout" zoomScaleNormal="82" workbookViewId="0" topLeftCell="A1">
      <selection activeCell="A28" sqref="A28:B28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115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15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59">
        <v>0.4</v>
      </c>
    </row>
    <row r="8" spans="1:5" ht="35.25" customHeight="1">
      <c r="A8" s="90" t="s">
        <v>4</v>
      </c>
      <c r="B8" s="91"/>
      <c r="C8" s="92" t="s">
        <v>5</v>
      </c>
      <c r="D8" s="93"/>
      <c r="E8" s="13">
        <v>0.07</v>
      </c>
    </row>
    <row r="9" spans="1:5" ht="30" customHeight="1">
      <c r="A9" s="90" t="s">
        <v>6</v>
      </c>
      <c r="B9" s="91"/>
      <c r="C9" s="92" t="s">
        <v>7</v>
      </c>
      <c r="D9" s="93"/>
      <c r="E9" s="3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58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0.5700000000000001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58">
        <v>1.41</v>
      </c>
    </row>
    <row r="14" spans="1:5" ht="15">
      <c r="A14" s="92" t="s">
        <v>12</v>
      </c>
      <c r="B14" s="93"/>
      <c r="C14" s="92" t="s">
        <v>13</v>
      </c>
      <c r="D14" s="93"/>
      <c r="E14" s="58">
        <v>0.58</v>
      </c>
    </row>
    <row r="15" spans="1:5" ht="15">
      <c r="A15" s="92" t="s">
        <v>14</v>
      </c>
      <c r="B15" s="93"/>
      <c r="C15" s="92" t="s">
        <v>13</v>
      </c>
      <c r="D15" s="93"/>
      <c r="E15" s="58">
        <v>0.18</v>
      </c>
    </row>
    <row r="16" spans="1:5" ht="15">
      <c r="A16" s="92" t="s">
        <v>15</v>
      </c>
      <c r="B16" s="93"/>
      <c r="C16" s="92" t="s">
        <v>16</v>
      </c>
      <c r="D16" s="93"/>
      <c r="E16" s="58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58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59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59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58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58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59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2.92</v>
      </c>
    </row>
    <row r="26" spans="1:5" ht="15">
      <c r="A26" s="97" t="s">
        <v>28</v>
      </c>
      <c r="B26" s="98"/>
      <c r="C26" s="98"/>
      <c r="D26" s="98"/>
      <c r="E26" s="99"/>
    </row>
    <row r="27" spans="1:5" ht="41.25" customHeight="1">
      <c r="A27" s="90" t="s">
        <v>117</v>
      </c>
      <c r="B27" s="91"/>
      <c r="C27" s="100" t="s">
        <v>3</v>
      </c>
      <c r="D27" s="101"/>
      <c r="E27" s="3">
        <v>0.31</v>
      </c>
    </row>
    <row r="28" spans="1:5" ht="51" customHeight="1">
      <c r="A28" s="85" t="s">
        <v>40</v>
      </c>
      <c r="B28" s="86"/>
      <c r="C28" s="100" t="s">
        <v>29</v>
      </c>
      <c r="D28" s="101"/>
      <c r="E28" s="3">
        <v>0.25</v>
      </c>
    </row>
    <row r="29" spans="1:5" ht="51" customHeight="1">
      <c r="A29" s="85" t="s">
        <v>41</v>
      </c>
      <c r="B29" s="86"/>
      <c r="C29" s="100" t="s">
        <v>42</v>
      </c>
      <c r="D29" s="101"/>
      <c r="E29" s="3">
        <v>0.25</v>
      </c>
    </row>
    <row r="30" spans="1:5" ht="15">
      <c r="A30" s="92" t="s">
        <v>30</v>
      </c>
      <c r="B30" s="93"/>
      <c r="C30" s="94" t="s">
        <v>43</v>
      </c>
      <c r="D30" s="94"/>
      <c r="E30" s="11">
        <v>0.08</v>
      </c>
    </row>
    <row r="31" spans="1:5" ht="15">
      <c r="A31" s="95" t="s">
        <v>35</v>
      </c>
      <c r="B31" s="96"/>
      <c r="C31" s="92"/>
      <c r="D31" s="93"/>
      <c r="E31" s="24">
        <f>E27+E28+E29+E30</f>
        <v>0.89</v>
      </c>
    </row>
    <row r="32" spans="1:5" ht="15">
      <c r="A32" s="97" t="s">
        <v>31</v>
      </c>
      <c r="B32" s="98"/>
      <c r="C32" s="98"/>
      <c r="D32" s="99"/>
      <c r="E32" s="6"/>
    </row>
    <row r="33" spans="1:5" ht="15">
      <c r="A33" s="94" t="s">
        <v>44</v>
      </c>
      <c r="B33" s="94"/>
      <c r="C33" s="97" t="s">
        <v>32</v>
      </c>
      <c r="D33" s="99"/>
      <c r="E33" s="58">
        <v>0.65</v>
      </c>
    </row>
    <row r="34" spans="1:5" ht="24.75" customHeight="1">
      <c r="A34" s="90" t="s">
        <v>33</v>
      </c>
      <c r="B34" s="91"/>
      <c r="C34" s="85" t="s">
        <v>45</v>
      </c>
      <c r="D34" s="86"/>
      <c r="E34" s="3">
        <v>1.7</v>
      </c>
    </row>
    <row r="35" spans="1:5" ht="63.75" customHeight="1">
      <c r="A35" s="90" t="s">
        <v>70</v>
      </c>
      <c r="B35" s="91"/>
      <c r="C35" s="85" t="s">
        <v>48</v>
      </c>
      <c r="D35" s="86"/>
      <c r="E35" s="3">
        <v>0.4</v>
      </c>
    </row>
    <row r="36" spans="1:5" ht="18.75" customHeight="1">
      <c r="A36" s="85" t="s">
        <v>49</v>
      </c>
      <c r="B36" s="86"/>
      <c r="C36" s="85" t="s">
        <v>50</v>
      </c>
      <c r="D36" s="86"/>
      <c r="E36" s="3">
        <v>0.08</v>
      </c>
    </row>
    <row r="37" spans="1:5" ht="18.75" customHeight="1">
      <c r="A37" s="85" t="s">
        <v>51</v>
      </c>
      <c r="B37" s="86"/>
      <c r="C37" s="85" t="s">
        <v>52</v>
      </c>
      <c r="D37" s="86"/>
      <c r="E37" s="3">
        <v>0.07</v>
      </c>
    </row>
    <row r="38" spans="1:5" ht="22.5" customHeight="1">
      <c r="A38" s="81" t="s">
        <v>35</v>
      </c>
      <c r="B38" s="82"/>
      <c r="C38" s="82"/>
      <c r="D38" s="83"/>
      <c r="E38" s="25">
        <f>E33+E34+E35+E36+E37</f>
        <v>2.9</v>
      </c>
    </row>
    <row r="39" spans="1:5" ht="22.5" customHeight="1">
      <c r="A39" s="81" t="s">
        <v>53</v>
      </c>
      <c r="B39" s="82"/>
      <c r="C39" s="82"/>
      <c r="D39" s="83"/>
      <c r="E39" s="4">
        <f>E11+E23+E25+E31+E38</f>
        <v>11.71</v>
      </c>
    </row>
    <row r="40" spans="1:5" ht="22.5" customHeight="1">
      <c r="A40" s="81" t="s">
        <v>54</v>
      </c>
      <c r="B40" s="82"/>
      <c r="C40" s="82"/>
      <c r="D40" s="83"/>
      <c r="E40" s="29">
        <f>E39*453.9</f>
        <v>5315.169</v>
      </c>
    </row>
    <row r="41" spans="1:5" ht="22.5" customHeight="1">
      <c r="A41" s="81" t="s">
        <v>55</v>
      </c>
      <c r="B41" s="82"/>
      <c r="C41" s="82"/>
      <c r="D41" s="83"/>
      <c r="E41" s="29">
        <f>E40*12</f>
        <v>63782.028</v>
      </c>
    </row>
    <row r="43" spans="1:5" ht="15">
      <c r="A43" s="84" t="s">
        <v>113</v>
      </c>
      <c r="B43" s="84"/>
      <c r="C43" s="84"/>
      <c r="D43" s="84"/>
      <c r="E43" s="62"/>
    </row>
    <row r="44" ht="15">
      <c r="A44" t="s">
        <v>37</v>
      </c>
    </row>
  </sheetData>
  <sheetProtection/>
  <mergeCells count="66">
    <mergeCell ref="A40:D40"/>
    <mergeCell ref="A41:D41"/>
    <mergeCell ref="A43:D43"/>
    <mergeCell ref="A36:B36"/>
    <mergeCell ref="C36:D36"/>
    <mergeCell ref="A37:B37"/>
    <mergeCell ref="C37:D37"/>
    <mergeCell ref="A38:D38"/>
    <mergeCell ref="A39:D39"/>
    <mergeCell ref="A32:D32"/>
    <mergeCell ref="A33:B33"/>
    <mergeCell ref="C33:D33"/>
    <mergeCell ref="A34:B34"/>
    <mergeCell ref="C34:D34"/>
    <mergeCell ref="A35:B35"/>
    <mergeCell ref="C35:D35"/>
    <mergeCell ref="A29:B29"/>
    <mergeCell ref="C29:D29"/>
    <mergeCell ref="A30:B30"/>
    <mergeCell ref="C30:D30"/>
    <mergeCell ref="A31:B31"/>
    <mergeCell ref="C31:D31"/>
    <mergeCell ref="A24:E24"/>
    <mergeCell ref="A25:D25"/>
    <mergeCell ref="A26:E26"/>
    <mergeCell ref="A27:B27"/>
    <mergeCell ref="C27:D27"/>
    <mergeCell ref="A28:B28"/>
    <mergeCell ref="C28:D28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1:B11"/>
    <mergeCell ref="C11:D11"/>
    <mergeCell ref="A12:E12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1:E3"/>
    <mergeCell ref="A5:B5"/>
    <mergeCell ref="C5:D5"/>
    <mergeCell ref="A6:E6"/>
    <mergeCell ref="A7:B7"/>
    <mergeCell ref="C7:D7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44"/>
  <sheetViews>
    <sheetView view="pageLayout" zoomScaleNormal="82" workbookViewId="0" topLeftCell="A22">
      <selection activeCell="A28" sqref="A28:B28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116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15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59">
        <v>0.4</v>
      </c>
    </row>
    <row r="8" spans="1:5" ht="35.25" customHeight="1">
      <c r="A8" s="90" t="s">
        <v>4</v>
      </c>
      <c r="B8" s="91"/>
      <c r="C8" s="92" t="s">
        <v>5</v>
      </c>
      <c r="D8" s="93"/>
      <c r="E8" s="13">
        <v>0.07</v>
      </c>
    </row>
    <row r="9" spans="1:5" ht="30" customHeight="1">
      <c r="A9" s="90" t="s">
        <v>6</v>
      </c>
      <c r="B9" s="91"/>
      <c r="C9" s="92" t="s">
        <v>7</v>
      </c>
      <c r="D9" s="93"/>
      <c r="E9" s="3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58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0.5700000000000001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58">
        <v>1.41</v>
      </c>
    </row>
    <row r="14" spans="1:5" ht="15">
      <c r="A14" s="92" t="s">
        <v>12</v>
      </c>
      <c r="B14" s="93"/>
      <c r="C14" s="92" t="s">
        <v>13</v>
      </c>
      <c r="D14" s="93"/>
      <c r="E14" s="58">
        <v>0.58</v>
      </c>
    </row>
    <row r="15" spans="1:5" ht="15">
      <c r="A15" s="92" t="s">
        <v>14</v>
      </c>
      <c r="B15" s="93"/>
      <c r="C15" s="92" t="s">
        <v>13</v>
      </c>
      <c r="D15" s="93"/>
      <c r="E15" s="58">
        <v>0.18</v>
      </c>
    </row>
    <row r="16" spans="1:5" ht="15">
      <c r="A16" s="92" t="s">
        <v>15</v>
      </c>
      <c r="B16" s="93"/>
      <c r="C16" s="92" t="s">
        <v>16</v>
      </c>
      <c r="D16" s="93"/>
      <c r="E16" s="58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58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59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59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58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58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59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2.92</v>
      </c>
    </row>
    <row r="26" spans="1:5" ht="15">
      <c r="A26" s="97" t="s">
        <v>28</v>
      </c>
      <c r="B26" s="98"/>
      <c r="C26" s="98"/>
      <c r="D26" s="98"/>
      <c r="E26" s="99"/>
    </row>
    <row r="27" spans="1:5" ht="41.25" customHeight="1">
      <c r="A27" s="90" t="s">
        <v>117</v>
      </c>
      <c r="B27" s="91"/>
      <c r="C27" s="100" t="s">
        <v>3</v>
      </c>
      <c r="D27" s="101"/>
      <c r="E27" s="3">
        <v>0.31</v>
      </c>
    </row>
    <row r="28" spans="1:5" ht="51" customHeight="1">
      <c r="A28" s="85" t="s">
        <v>40</v>
      </c>
      <c r="B28" s="86"/>
      <c r="C28" s="100" t="s">
        <v>29</v>
      </c>
      <c r="D28" s="101"/>
      <c r="E28" s="3">
        <v>0.25</v>
      </c>
    </row>
    <row r="29" spans="1:5" ht="51" customHeight="1">
      <c r="A29" s="85" t="s">
        <v>41</v>
      </c>
      <c r="B29" s="86"/>
      <c r="C29" s="100" t="s">
        <v>42</v>
      </c>
      <c r="D29" s="101"/>
      <c r="E29" s="3">
        <v>0.25</v>
      </c>
    </row>
    <row r="30" spans="1:5" ht="15">
      <c r="A30" s="92" t="s">
        <v>30</v>
      </c>
      <c r="B30" s="93"/>
      <c r="C30" s="94" t="s">
        <v>43</v>
      </c>
      <c r="D30" s="94"/>
      <c r="E30" s="11">
        <v>0.08</v>
      </c>
    </row>
    <row r="31" spans="1:5" ht="15">
      <c r="A31" s="95" t="s">
        <v>35</v>
      </c>
      <c r="B31" s="96"/>
      <c r="C31" s="92"/>
      <c r="D31" s="93"/>
      <c r="E31" s="24">
        <f>E27+E28+E29+E30</f>
        <v>0.89</v>
      </c>
    </row>
    <row r="32" spans="1:5" ht="15">
      <c r="A32" s="97" t="s">
        <v>31</v>
      </c>
      <c r="B32" s="98"/>
      <c r="C32" s="98"/>
      <c r="D32" s="99"/>
      <c r="E32" s="6"/>
    </row>
    <row r="33" spans="1:5" ht="15">
      <c r="A33" s="94" t="s">
        <v>44</v>
      </c>
      <c r="B33" s="94"/>
      <c r="C33" s="97" t="s">
        <v>32</v>
      </c>
      <c r="D33" s="99"/>
      <c r="E33" s="58">
        <v>0.65</v>
      </c>
    </row>
    <row r="34" spans="1:5" ht="24.75" customHeight="1">
      <c r="A34" s="90" t="s">
        <v>33</v>
      </c>
      <c r="B34" s="91"/>
      <c r="C34" s="85" t="s">
        <v>45</v>
      </c>
      <c r="D34" s="86"/>
      <c r="E34" s="3">
        <v>1.7</v>
      </c>
    </row>
    <row r="35" spans="1:5" ht="63.75" customHeight="1">
      <c r="A35" s="90" t="s">
        <v>70</v>
      </c>
      <c r="B35" s="91"/>
      <c r="C35" s="85" t="s">
        <v>48</v>
      </c>
      <c r="D35" s="86"/>
      <c r="E35" s="3">
        <v>0.4</v>
      </c>
    </row>
    <row r="36" spans="1:5" ht="18.75" customHeight="1">
      <c r="A36" s="85" t="s">
        <v>49</v>
      </c>
      <c r="B36" s="86"/>
      <c r="C36" s="85" t="s">
        <v>50</v>
      </c>
      <c r="D36" s="86"/>
      <c r="E36" s="3">
        <v>0.08</v>
      </c>
    </row>
    <row r="37" spans="1:5" ht="18.75" customHeight="1">
      <c r="A37" s="85" t="s">
        <v>51</v>
      </c>
      <c r="B37" s="86"/>
      <c r="C37" s="85" t="s">
        <v>52</v>
      </c>
      <c r="D37" s="86"/>
      <c r="E37" s="3">
        <v>0.07</v>
      </c>
    </row>
    <row r="38" spans="1:5" ht="22.5" customHeight="1">
      <c r="A38" s="81" t="s">
        <v>35</v>
      </c>
      <c r="B38" s="82"/>
      <c r="C38" s="82"/>
      <c r="D38" s="83"/>
      <c r="E38" s="25">
        <f>E33+E34+E35+E36+E37</f>
        <v>2.9</v>
      </c>
    </row>
    <row r="39" spans="1:5" ht="22.5" customHeight="1">
      <c r="A39" s="81" t="s">
        <v>53</v>
      </c>
      <c r="B39" s="82"/>
      <c r="C39" s="82"/>
      <c r="D39" s="83"/>
      <c r="E39" s="4">
        <f>E11+E23+E25+E31+E38</f>
        <v>11.71</v>
      </c>
    </row>
    <row r="40" spans="1:5" ht="22.5" customHeight="1">
      <c r="A40" s="81" t="s">
        <v>54</v>
      </c>
      <c r="B40" s="82"/>
      <c r="C40" s="82"/>
      <c r="D40" s="83"/>
      <c r="E40" s="29">
        <f>E39*495.2</f>
        <v>5798.792</v>
      </c>
    </row>
    <row r="41" spans="1:5" ht="22.5" customHeight="1">
      <c r="A41" s="81" t="s">
        <v>55</v>
      </c>
      <c r="B41" s="82"/>
      <c r="C41" s="82"/>
      <c r="D41" s="83"/>
      <c r="E41" s="29">
        <f>E40*12</f>
        <v>69585.504</v>
      </c>
    </row>
    <row r="43" spans="1:5" ht="15">
      <c r="A43" s="84" t="s">
        <v>113</v>
      </c>
      <c r="B43" s="84"/>
      <c r="C43" s="84"/>
      <c r="D43" s="84"/>
      <c r="E43" s="62"/>
    </row>
    <row r="44" ht="15">
      <c r="A44" t="s">
        <v>37</v>
      </c>
    </row>
  </sheetData>
  <sheetProtection/>
  <mergeCells count="66">
    <mergeCell ref="A40:D40"/>
    <mergeCell ref="A41:D41"/>
    <mergeCell ref="A43:D43"/>
    <mergeCell ref="A36:B36"/>
    <mergeCell ref="C36:D36"/>
    <mergeCell ref="A37:B37"/>
    <mergeCell ref="C37:D37"/>
    <mergeCell ref="A38:D38"/>
    <mergeCell ref="A39:D39"/>
    <mergeCell ref="A32:D32"/>
    <mergeCell ref="A33:B33"/>
    <mergeCell ref="C33:D33"/>
    <mergeCell ref="A34:B34"/>
    <mergeCell ref="C34:D34"/>
    <mergeCell ref="A35:B35"/>
    <mergeCell ref="C35:D35"/>
    <mergeCell ref="A29:B29"/>
    <mergeCell ref="C29:D29"/>
    <mergeCell ref="A30:B30"/>
    <mergeCell ref="C30:D30"/>
    <mergeCell ref="A31:B31"/>
    <mergeCell ref="C31:D31"/>
    <mergeCell ref="A24:E24"/>
    <mergeCell ref="A25:D25"/>
    <mergeCell ref="A26:E26"/>
    <mergeCell ref="A27:B27"/>
    <mergeCell ref="C27:D27"/>
    <mergeCell ref="A28:B28"/>
    <mergeCell ref="C28:D28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1:B11"/>
    <mergeCell ref="C11:D11"/>
    <mergeCell ref="A12:E12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1:E3"/>
    <mergeCell ref="A5:B5"/>
    <mergeCell ref="C5:D5"/>
    <mergeCell ref="A6:E6"/>
    <mergeCell ref="A7:B7"/>
    <mergeCell ref="C7:D7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44"/>
  <sheetViews>
    <sheetView view="pageLayout" zoomScaleNormal="82" workbookViewId="0" topLeftCell="A1">
      <selection activeCell="E39" sqref="E39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75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10.5" customHeight="1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6.75" customHeight="1">
      <c r="A7" s="85" t="s">
        <v>2</v>
      </c>
      <c r="B7" s="86"/>
      <c r="C7" s="90" t="s">
        <v>38</v>
      </c>
      <c r="D7" s="91"/>
      <c r="E7" s="21">
        <v>0.4</v>
      </c>
    </row>
    <row r="8" spans="1:5" ht="33.75" customHeight="1">
      <c r="A8" s="90" t="s">
        <v>4</v>
      </c>
      <c r="B8" s="91"/>
      <c r="C8" s="92" t="s">
        <v>5</v>
      </c>
      <c r="D8" s="93"/>
      <c r="E8" s="13">
        <v>0.05</v>
      </c>
    </row>
    <row r="9" spans="1:5" ht="35.25" customHeight="1">
      <c r="A9" s="90" t="s">
        <v>6</v>
      </c>
      <c r="B9" s="91"/>
      <c r="C9" s="92" t="s">
        <v>7</v>
      </c>
      <c r="D9" s="93"/>
      <c r="E9" s="3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20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0.55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20">
        <v>1.41</v>
      </c>
    </row>
    <row r="14" spans="1:5" ht="15">
      <c r="A14" s="92" t="s">
        <v>12</v>
      </c>
      <c r="B14" s="93"/>
      <c r="C14" s="92" t="s">
        <v>13</v>
      </c>
      <c r="D14" s="93"/>
      <c r="E14" s="20">
        <v>0.58</v>
      </c>
    </row>
    <row r="15" spans="1:5" ht="15">
      <c r="A15" s="92" t="s">
        <v>14</v>
      </c>
      <c r="B15" s="93"/>
      <c r="C15" s="92" t="s">
        <v>13</v>
      </c>
      <c r="D15" s="93"/>
      <c r="E15" s="20">
        <v>0.18</v>
      </c>
    </row>
    <row r="16" spans="1:5" ht="15">
      <c r="A16" s="92" t="s">
        <v>15</v>
      </c>
      <c r="B16" s="93"/>
      <c r="C16" s="92" t="s">
        <v>16</v>
      </c>
      <c r="D16" s="93"/>
      <c r="E16" s="20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20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21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21">
        <v>0.06</v>
      </c>
    </row>
    <row r="20" spans="1:5" ht="34.5" customHeight="1">
      <c r="A20" s="90" t="s">
        <v>23</v>
      </c>
      <c r="B20" s="91"/>
      <c r="C20" s="92" t="s">
        <v>3</v>
      </c>
      <c r="D20" s="93"/>
      <c r="E20" s="20">
        <v>0.11</v>
      </c>
    </row>
    <row r="21" spans="1:5" ht="32.25" customHeight="1">
      <c r="A21" s="90" t="s">
        <v>24</v>
      </c>
      <c r="B21" s="91"/>
      <c r="C21" s="92" t="s">
        <v>3</v>
      </c>
      <c r="D21" s="93"/>
      <c r="E21" s="20">
        <v>0.19</v>
      </c>
    </row>
    <row r="22" spans="1:5" ht="19.5" customHeight="1">
      <c r="A22" s="94" t="s">
        <v>25</v>
      </c>
      <c r="B22" s="94"/>
      <c r="C22" s="103" t="s">
        <v>26</v>
      </c>
      <c r="D22" s="103"/>
      <c r="E22" s="21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8" customHeight="1">
      <c r="A25" s="92" t="s">
        <v>27</v>
      </c>
      <c r="B25" s="102"/>
      <c r="C25" s="102"/>
      <c r="D25" s="93"/>
      <c r="E25" s="12">
        <v>2.56</v>
      </c>
    </row>
    <row r="26" spans="1:5" ht="15">
      <c r="A26" s="97" t="s">
        <v>28</v>
      </c>
      <c r="B26" s="98"/>
      <c r="C26" s="98"/>
      <c r="D26" s="98"/>
      <c r="E26" s="99"/>
    </row>
    <row r="27" spans="1:5" ht="36.75" customHeight="1">
      <c r="A27" s="90" t="s">
        <v>71</v>
      </c>
      <c r="B27" s="91"/>
      <c r="C27" s="100" t="s">
        <v>3</v>
      </c>
      <c r="D27" s="101"/>
      <c r="E27" s="3">
        <v>0.21</v>
      </c>
    </row>
    <row r="28" spans="1:5" ht="51" customHeight="1">
      <c r="A28" s="85" t="s">
        <v>40</v>
      </c>
      <c r="B28" s="86"/>
      <c r="C28" s="100" t="s">
        <v>29</v>
      </c>
      <c r="D28" s="101"/>
      <c r="E28" s="3">
        <v>0.25</v>
      </c>
    </row>
    <row r="29" spans="1:5" ht="51" customHeight="1">
      <c r="A29" s="85" t="s">
        <v>41</v>
      </c>
      <c r="B29" s="86"/>
      <c r="C29" s="100" t="s">
        <v>42</v>
      </c>
      <c r="D29" s="101"/>
      <c r="E29" s="3">
        <v>0.25</v>
      </c>
    </row>
    <row r="30" spans="1:5" ht="15">
      <c r="A30" s="92" t="s">
        <v>30</v>
      </c>
      <c r="B30" s="93"/>
      <c r="C30" s="94" t="s">
        <v>43</v>
      </c>
      <c r="D30" s="94"/>
      <c r="E30" s="11">
        <v>0.08</v>
      </c>
    </row>
    <row r="31" spans="1:5" ht="15">
      <c r="A31" s="95" t="s">
        <v>35</v>
      </c>
      <c r="B31" s="96"/>
      <c r="C31" s="92"/>
      <c r="D31" s="93"/>
      <c r="E31" s="24">
        <f>E27+E28+E29+E30</f>
        <v>0.7899999999999999</v>
      </c>
    </row>
    <row r="32" spans="1:5" ht="15">
      <c r="A32" s="97" t="s">
        <v>31</v>
      </c>
      <c r="B32" s="98"/>
      <c r="C32" s="98"/>
      <c r="D32" s="99"/>
      <c r="E32" s="6"/>
    </row>
    <row r="33" spans="1:5" ht="15">
      <c r="A33" s="94" t="s">
        <v>44</v>
      </c>
      <c r="B33" s="94"/>
      <c r="C33" s="97" t="s">
        <v>32</v>
      </c>
      <c r="D33" s="99"/>
      <c r="E33" s="20">
        <v>0.36</v>
      </c>
    </row>
    <row r="34" spans="1:5" ht="24.75" customHeight="1">
      <c r="A34" s="90" t="s">
        <v>72</v>
      </c>
      <c r="B34" s="91"/>
      <c r="C34" s="85" t="s">
        <v>45</v>
      </c>
      <c r="D34" s="86"/>
      <c r="E34" s="3">
        <v>1.06</v>
      </c>
    </row>
    <row r="35" spans="1:5" ht="52.5" customHeight="1">
      <c r="A35" s="90" t="s">
        <v>73</v>
      </c>
      <c r="B35" s="91"/>
      <c r="C35" s="85" t="s">
        <v>48</v>
      </c>
      <c r="D35" s="86"/>
      <c r="E35" s="3">
        <v>0.36</v>
      </c>
    </row>
    <row r="36" spans="1:5" ht="18.75" customHeight="1">
      <c r="A36" s="85" t="s">
        <v>49</v>
      </c>
      <c r="B36" s="86"/>
      <c r="C36" s="85" t="s">
        <v>50</v>
      </c>
      <c r="D36" s="86"/>
      <c r="E36" s="3">
        <v>0.08</v>
      </c>
    </row>
    <row r="37" spans="1:5" ht="18.75" customHeight="1">
      <c r="A37" s="85" t="s">
        <v>51</v>
      </c>
      <c r="B37" s="86"/>
      <c r="C37" s="85" t="s">
        <v>52</v>
      </c>
      <c r="D37" s="86"/>
      <c r="E37" s="3">
        <v>0.07</v>
      </c>
    </row>
    <row r="38" spans="1:5" ht="22.5" customHeight="1">
      <c r="A38" s="81" t="s">
        <v>35</v>
      </c>
      <c r="B38" s="82"/>
      <c r="C38" s="82"/>
      <c r="D38" s="83"/>
      <c r="E38" s="25">
        <f>E33+E34+E35+E36+E37</f>
        <v>1.93</v>
      </c>
    </row>
    <row r="39" spans="1:5" ht="22.5" customHeight="1">
      <c r="A39" s="81" t="s">
        <v>53</v>
      </c>
      <c r="B39" s="82"/>
      <c r="C39" s="82"/>
      <c r="D39" s="83"/>
      <c r="E39" s="25">
        <f>E11+E23+E25+E31+E38</f>
        <v>10.26</v>
      </c>
    </row>
    <row r="40" spans="1:5" ht="22.5" customHeight="1">
      <c r="A40" s="81" t="s">
        <v>54</v>
      </c>
      <c r="B40" s="82"/>
      <c r="C40" s="82"/>
      <c r="D40" s="83"/>
      <c r="E40" s="30">
        <f>E39*372.8</f>
        <v>3824.928</v>
      </c>
    </row>
    <row r="41" spans="1:5" ht="22.5" customHeight="1">
      <c r="A41" s="81" t="s">
        <v>55</v>
      </c>
      <c r="B41" s="82"/>
      <c r="C41" s="82"/>
      <c r="D41" s="83"/>
      <c r="E41" s="30">
        <f>E39*372.8*12</f>
        <v>45899.136</v>
      </c>
    </row>
    <row r="43" spans="1:5" ht="15">
      <c r="A43" s="84" t="s">
        <v>46</v>
      </c>
      <c r="B43" s="84"/>
      <c r="C43" s="84"/>
      <c r="D43" s="84"/>
      <c r="E43" s="19"/>
    </row>
    <row r="44" ht="15">
      <c r="A44" t="s">
        <v>37</v>
      </c>
    </row>
  </sheetData>
  <sheetProtection/>
  <mergeCells count="66">
    <mergeCell ref="A40:D40"/>
    <mergeCell ref="A41:D41"/>
    <mergeCell ref="A43:D43"/>
    <mergeCell ref="A36:B36"/>
    <mergeCell ref="C36:D36"/>
    <mergeCell ref="A37:B37"/>
    <mergeCell ref="C37:D37"/>
    <mergeCell ref="A38:D38"/>
    <mergeCell ref="A39:D39"/>
    <mergeCell ref="A32:D32"/>
    <mergeCell ref="A33:B33"/>
    <mergeCell ref="C33:D33"/>
    <mergeCell ref="A34:B34"/>
    <mergeCell ref="C34:D34"/>
    <mergeCell ref="A35:B35"/>
    <mergeCell ref="C35:D35"/>
    <mergeCell ref="A29:B29"/>
    <mergeCell ref="C29:D29"/>
    <mergeCell ref="A30:B30"/>
    <mergeCell ref="C30:D30"/>
    <mergeCell ref="A31:B31"/>
    <mergeCell ref="C31:D31"/>
    <mergeCell ref="A24:E24"/>
    <mergeCell ref="A25:D25"/>
    <mergeCell ref="A26:E26"/>
    <mergeCell ref="A27:B27"/>
    <mergeCell ref="C27:D27"/>
    <mergeCell ref="A28:B28"/>
    <mergeCell ref="C28:D28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1:B11"/>
    <mergeCell ref="C11:D11"/>
    <mergeCell ref="A12:E12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1:E3"/>
    <mergeCell ref="A5:B5"/>
    <mergeCell ref="C5:D5"/>
    <mergeCell ref="A6:E6"/>
    <mergeCell ref="A7:B7"/>
    <mergeCell ref="C7:D7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44"/>
  <sheetViews>
    <sheetView view="pageLayout" zoomScaleNormal="82" workbookViewId="0" topLeftCell="A1">
      <selection activeCell="E40" sqref="E40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118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15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59">
        <v>0.4</v>
      </c>
    </row>
    <row r="8" spans="1:5" ht="35.25" customHeight="1">
      <c r="A8" s="90" t="s">
        <v>4</v>
      </c>
      <c r="B8" s="91"/>
      <c r="C8" s="92" t="s">
        <v>5</v>
      </c>
      <c r="D8" s="93"/>
      <c r="E8" s="13">
        <v>0.07</v>
      </c>
    </row>
    <row r="9" spans="1:5" ht="30" customHeight="1">
      <c r="A9" s="90" t="s">
        <v>6</v>
      </c>
      <c r="B9" s="91"/>
      <c r="C9" s="92" t="s">
        <v>7</v>
      </c>
      <c r="D9" s="93"/>
      <c r="E9" s="3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58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0.5700000000000001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58">
        <v>1.41</v>
      </c>
    </row>
    <row r="14" spans="1:5" ht="15">
      <c r="A14" s="92" t="s">
        <v>12</v>
      </c>
      <c r="B14" s="93"/>
      <c r="C14" s="92" t="s">
        <v>13</v>
      </c>
      <c r="D14" s="93"/>
      <c r="E14" s="58">
        <v>0.58</v>
      </c>
    </row>
    <row r="15" spans="1:5" ht="15">
      <c r="A15" s="92" t="s">
        <v>14</v>
      </c>
      <c r="B15" s="93"/>
      <c r="C15" s="92" t="s">
        <v>13</v>
      </c>
      <c r="D15" s="93"/>
      <c r="E15" s="58">
        <v>0.18</v>
      </c>
    </row>
    <row r="16" spans="1:5" ht="15">
      <c r="A16" s="92" t="s">
        <v>15</v>
      </c>
      <c r="B16" s="93"/>
      <c r="C16" s="92" t="s">
        <v>16</v>
      </c>
      <c r="D16" s="93"/>
      <c r="E16" s="58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58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59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59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58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58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59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2.92</v>
      </c>
    </row>
    <row r="26" spans="1:5" ht="15">
      <c r="A26" s="97" t="s">
        <v>28</v>
      </c>
      <c r="B26" s="98"/>
      <c r="C26" s="98"/>
      <c r="D26" s="98"/>
      <c r="E26" s="99"/>
    </row>
    <row r="27" spans="1:5" ht="41.25" customHeight="1">
      <c r="A27" s="90" t="s">
        <v>117</v>
      </c>
      <c r="B27" s="91"/>
      <c r="C27" s="100" t="s">
        <v>3</v>
      </c>
      <c r="D27" s="101"/>
      <c r="E27" s="3">
        <v>0.31</v>
      </c>
    </row>
    <row r="28" spans="1:5" ht="51" customHeight="1">
      <c r="A28" s="85" t="s">
        <v>40</v>
      </c>
      <c r="B28" s="86"/>
      <c r="C28" s="100" t="s">
        <v>29</v>
      </c>
      <c r="D28" s="101"/>
      <c r="E28" s="3">
        <v>0.25</v>
      </c>
    </row>
    <row r="29" spans="1:5" ht="51" customHeight="1">
      <c r="A29" s="85" t="s">
        <v>41</v>
      </c>
      <c r="B29" s="86"/>
      <c r="C29" s="100" t="s">
        <v>42</v>
      </c>
      <c r="D29" s="101"/>
      <c r="E29" s="3">
        <v>0.25</v>
      </c>
    </row>
    <row r="30" spans="1:5" ht="15">
      <c r="A30" s="92" t="s">
        <v>30</v>
      </c>
      <c r="B30" s="93"/>
      <c r="C30" s="94" t="s">
        <v>43</v>
      </c>
      <c r="D30" s="94"/>
      <c r="E30" s="11">
        <v>0.08</v>
      </c>
    </row>
    <row r="31" spans="1:5" ht="15">
      <c r="A31" s="95" t="s">
        <v>35</v>
      </c>
      <c r="B31" s="96"/>
      <c r="C31" s="92"/>
      <c r="D31" s="93"/>
      <c r="E31" s="24">
        <f>E27+E28+E29+E30</f>
        <v>0.89</v>
      </c>
    </row>
    <row r="32" spans="1:5" ht="15">
      <c r="A32" s="97" t="s">
        <v>31</v>
      </c>
      <c r="B32" s="98"/>
      <c r="C32" s="98"/>
      <c r="D32" s="99"/>
      <c r="E32" s="6"/>
    </row>
    <row r="33" spans="1:5" ht="15">
      <c r="A33" s="94" t="s">
        <v>44</v>
      </c>
      <c r="B33" s="94"/>
      <c r="C33" s="97" t="s">
        <v>32</v>
      </c>
      <c r="D33" s="99"/>
      <c r="E33" s="58">
        <v>0.65</v>
      </c>
    </row>
    <row r="34" spans="1:5" ht="24.75" customHeight="1">
      <c r="A34" s="90" t="s">
        <v>33</v>
      </c>
      <c r="B34" s="91"/>
      <c r="C34" s="85" t="s">
        <v>45</v>
      </c>
      <c r="D34" s="86"/>
      <c r="E34" s="3">
        <v>1.7</v>
      </c>
    </row>
    <row r="35" spans="1:5" ht="63.75" customHeight="1">
      <c r="A35" s="90" t="s">
        <v>70</v>
      </c>
      <c r="B35" s="91"/>
      <c r="C35" s="85" t="s">
        <v>48</v>
      </c>
      <c r="D35" s="86"/>
      <c r="E35" s="3">
        <v>0.4</v>
      </c>
    </row>
    <row r="36" spans="1:5" ht="18.75" customHeight="1">
      <c r="A36" s="85" t="s">
        <v>49</v>
      </c>
      <c r="B36" s="86"/>
      <c r="C36" s="85" t="s">
        <v>50</v>
      </c>
      <c r="D36" s="86"/>
      <c r="E36" s="3">
        <v>0.08</v>
      </c>
    </row>
    <row r="37" spans="1:5" ht="18.75" customHeight="1">
      <c r="A37" s="85" t="s">
        <v>51</v>
      </c>
      <c r="B37" s="86"/>
      <c r="C37" s="85" t="s">
        <v>52</v>
      </c>
      <c r="D37" s="86"/>
      <c r="E37" s="3">
        <v>0.07</v>
      </c>
    </row>
    <row r="38" spans="1:5" ht="22.5" customHeight="1">
      <c r="A38" s="81" t="s">
        <v>35</v>
      </c>
      <c r="B38" s="82"/>
      <c r="C38" s="82"/>
      <c r="D38" s="83"/>
      <c r="E38" s="25">
        <f>E33+E34+E35+E36+E37</f>
        <v>2.9</v>
      </c>
    </row>
    <row r="39" spans="1:5" ht="22.5" customHeight="1">
      <c r="A39" s="81" t="s">
        <v>53</v>
      </c>
      <c r="B39" s="82"/>
      <c r="C39" s="82"/>
      <c r="D39" s="83"/>
      <c r="E39" s="4">
        <f>E11+E23+E25+E31+E38</f>
        <v>11.71</v>
      </c>
    </row>
    <row r="40" spans="1:5" ht="22.5" customHeight="1">
      <c r="A40" s="81" t="s">
        <v>54</v>
      </c>
      <c r="B40" s="82"/>
      <c r="C40" s="82"/>
      <c r="D40" s="83"/>
      <c r="E40" s="29">
        <f>E39*491</f>
        <v>5749.610000000001</v>
      </c>
    </row>
    <row r="41" spans="1:5" ht="22.5" customHeight="1">
      <c r="A41" s="81" t="s">
        <v>55</v>
      </c>
      <c r="B41" s="82"/>
      <c r="C41" s="82"/>
      <c r="D41" s="83"/>
      <c r="E41" s="29">
        <f>E40*12</f>
        <v>68995.32</v>
      </c>
    </row>
    <row r="43" spans="1:5" ht="15">
      <c r="A43" s="84" t="s">
        <v>113</v>
      </c>
      <c r="B43" s="84"/>
      <c r="C43" s="84"/>
      <c r="D43" s="84"/>
      <c r="E43" s="62"/>
    </row>
    <row r="44" ht="15">
      <c r="A44" t="s">
        <v>37</v>
      </c>
    </row>
  </sheetData>
  <sheetProtection/>
  <mergeCells count="66">
    <mergeCell ref="A40:D40"/>
    <mergeCell ref="A41:D41"/>
    <mergeCell ref="A43:D43"/>
    <mergeCell ref="A36:B36"/>
    <mergeCell ref="C36:D36"/>
    <mergeCell ref="A37:B37"/>
    <mergeCell ref="C37:D37"/>
    <mergeCell ref="A38:D38"/>
    <mergeCell ref="A39:D39"/>
    <mergeCell ref="A32:D32"/>
    <mergeCell ref="A33:B33"/>
    <mergeCell ref="C33:D33"/>
    <mergeCell ref="A34:B34"/>
    <mergeCell ref="C34:D34"/>
    <mergeCell ref="A35:B35"/>
    <mergeCell ref="C35:D35"/>
    <mergeCell ref="A29:B29"/>
    <mergeCell ref="C29:D29"/>
    <mergeCell ref="A30:B30"/>
    <mergeCell ref="C30:D30"/>
    <mergeCell ref="A31:B31"/>
    <mergeCell ref="C31:D31"/>
    <mergeCell ref="A24:E24"/>
    <mergeCell ref="A25:D25"/>
    <mergeCell ref="A26:E26"/>
    <mergeCell ref="A27:B27"/>
    <mergeCell ref="C27:D27"/>
    <mergeCell ref="A28:B28"/>
    <mergeCell ref="C28:D28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1:B11"/>
    <mergeCell ref="C11:D11"/>
    <mergeCell ref="A12:E12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1:E3"/>
    <mergeCell ref="A5:B5"/>
    <mergeCell ref="C5:D5"/>
    <mergeCell ref="A6:E6"/>
    <mergeCell ref="A7:B7"/>
    <mergeCell ref="C7:D7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view="pageLayout" zoomScaleNormal="82" workbookViewId="0" topLeftCell="A34">
      <selection activeCell="A43" sqref="A43:D44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135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15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65">
        <v>0.4</v>
      </c>
    </row>
    <row r="8" spans="1:5" ht="35.25" customHeight="1">
      <c r="A8" s="90" t="s">
        <v>4</v>
      </c>
      <c r="B8" s="91"/>
      <c r="C8" s="92" t="s">
        <v>5</v>
      </c>
      <c r="D8" s="93"/>
      <c r="E8" s="18">
        <v>0.1</v>
      </c>
    </row>
    <row r="9" spans="1:5" ht="30" customHeight="1">
      <c r="A9" s="90" t="s">
        <v>6</v>
      </c>
      <c r="B9" s="91"/>
      <c r="C9" s="92" t="s">
        <v>7</v>
      </c>
      <c r="D9" s="93"/>
      <c r="E9" s="4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64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0.6000000000000001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64">
        <v>1.41</v>
      </c>
    </row>
    <row r="14" spans="1:5" ht="15">
      <c r="A14" s="92" t="s">
        <v>12</v>
      </c>
      <c r="B14" s="93"/>
      <c r="C14" s="92" t="s">
        <v>13</v>
      </c>
      <c r="D14" s="93"/>
      <c r="E14" s="64">
        <v>0.58</v>
      </c>
    </row>
    <row r="15" spans="1:5" ht="15">
      <c r="A15" s="92" t="s">
        <v>14</v>
      </c>
      <c r="B15" s="93"/>
      <c r="C15" s="92" t="s">
        <v>13</v>
      </c>
      <c r="D15" s="93"/>
      <c r="E15" s="64">
        <v>0.18</v>
      </c>
    </row>
    <row r="16" spans="1:5" ht="15">
      <c r="A16" s="92" t="s">
        <v>15</v>
      </c>
      <c r="B16" s="93"/>
      <c r="C16" s="92" t="s">
        <v>16</v>
      </c>
      <c r="D16" s="93"/>
      <c r="E16" s="64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64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65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65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64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64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65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3.67</v>
      </c>
    </row>
    <row r="26" spans="1:5" ht="15">
      <c r="A26" s="97" t="s">
        <v>59</v>
      </c>
      <c r="B26" s="98"/>
      <c r="C26" s="98"/>
      <c r="D26" s="98"/>
      <c r="E26" s="99"/>
    </row>
    <row r="27" spans="1:5" ht="15">
      <c r="A27" s="90" t="s">
        <v>60</v>
      </c>
      <c r="B27" s="91"/>
      <c r="C27" s="90" t="s">
        <v>61</v>
      </c>
      <c r="D27" s="91"/>
      <c r="E27" s="66">
        <v>5.12</v>
      </c>
    </row>
    <row r="28" spans="1:5" ht="15" customHeight="1">
      <c r="A28" s="97" t="s">
        <v>62</v>
      </c>
      <c r="B28" s="98"/>
      <c r="C28" s="98"/>
      <c r="D28" s="98"/>
      <c r="E28" s="99"/>
    </row>
    <row r="29" spans="1:5" ht="51" customHeight="1">
      <c r="A29" s="90" t="s">
        <v>68</v>
      </c>
      <c r="B29" s="91"/>
      <c r="C29" s="100" t="s">
        <v>3</v>
      </c>
      <c r="D29" s="101"/>
      <c r="E29" s="3">
        <v>0.66</v>
      </c>
    </row>
    <row r="30" spans="1:5" ht="51" customHeight="1">
      <c r="A30" s="85" t="s">
        <v>40</v>
      </c>
      <c r="B30" s="86"/>
      <c r="C30" s="100" t="s">
        <v>29</v>
      </c>
      <c r="D30" s="101"/>
      <c r="E30" s="3">
        <v>0.4</v>
      </c>
    </row>
    <row r="31" spans="1:5" ht="51" customHeight="1">
      <c r="A31" s="85" t="s">
        <v>41</v>
      </c>
      <c r="B31" s="86"/>
      <c r="C31" s="100" t="s">
        <v>42</v>
      </c>
      <c r="D31" s="101"/>
      <c r="E31" s="3">
        <v>0.4</v>
      </c>
    </row>
    <row r="32" spans="1:5" ht="15">
      <c r="A32" s="92" t="s">
        <v>30</v>
      </c>
      <c r="B32" s="93"/>
      <c r="C32" s="94" t="s">
        <v>43</v>
      </c>
      <c r="D32" s="94"/>
      <c r="E32" s="11">
        <v>0.08</v>
      </c>
    </row>
    <row r="33" spans="1:5" ht="15">
      <c r="A33" s="95" t="s">
        <v>35</v>
      </c>
      <c r="B33" s="96"/>
      <c r="C33" s="92"/>
      <c r="D33" s="93"/>
      <c r="E33" s="24">
        <f>E29+E30+E31+E32</f>
        <v>1.54</v>
      </c>
    </row>
    <row r="34" spans="1:5" ht="15">
      <c r="A34" s="97" t="s">
        <v>63</v>
      </c>
      <c r="B34" s="98"/>
      <c r="C34" s="98"/>
      <c r="D34" s="99"/>
      <c r="E34" s="6"/>
    </row>
    <row r="35" spans="1:5" ht="15">
      <c r="A35" s="94" t="s">
        <v>44</v>
      </c>
      <c r="B35" s="94"/>
      <c r="C35" s="97" t="s">
        <v>32</v>
      </c>
      <c r="D35" s="99"/>
      <c r="E35" s="64">
        <v>0.84</v>
      </c>
    </row>
    <row r="36" spans="1:5" ht="24.75" customHeight="1">
      <c r="A36" s="90" t="s">
        <v>33</v>
      </c>
      <c r="B36" s="91"/>
      <c r="C36" s="85" t="s">
        <v>45</v>
      </c>
      <c r="D36" s="86"/>
      <c r="E36" s="3">
        <v>3.08</v>
      </c>
    </row>
    <row r="37" spans="1:5" ht="93" customHeight="1">
      <c r="A37" s="90" t="s">
        <v>47</v>
      </c>
      <c r="B37" s="91"/>
      <c r="C37" s="85" t="s">
        <v>48</v>
      </c>
      <c r="D37" s="86"/>
      <c r="E37" s="3">
        <v>0.37</v>
      </c>
    </row>
    <row r="38" spans="1:5" ht="18.75" customHeight="1">
      <c r="A38" s="85" t="s">
        <v>49</v>
      </c>
      <c r="B38" s="86"/>
      <c r="C38" s="85" t="s">
        <v>50</v>
      </c>
      <c r="D38" s="86"/>
      <c r="E38" s="3">
        <v>0.1</v>
      </c>
    </row>
    <row r="39" spans="1:5" ht="18.75" customHeight="1">
      <c r="A39" s="85" t="s">
        <v>51</v>
      </c>
      <c r="B39" s="86"/>
      <c r="C39" s="85" t="s">
        <v>52</v>
      </c>
      <c r="D39" s="86"/>
      <c r="E39" s="3">
        <v>0.07</v>
      </c>
    </row>
    <row r="40" spans="1:5" ht="22.5" customHeight="1">
      <c r="A40" s="81" t="s">
        <v>35</v>
      </c>
      <c r="B40" s="82"/>
      <c r="C40" s="82"/>
      <c r="D40" s="83"/>
      <c r="E40" s="25">
        <f>E35+E36+E37+E38+E39</f>
        <v>4.46</v>
      </c>
    </row>
    <row r="41" spans="1:5" ht="22.5" customHeight="1">
      <c r="A41" s="81" t="s">
        <v>100</v>
      </c>
      <c r="B41" s="82"/>
      <c r="C41" s="82"/>
      <c r="D41" s="83"/>
      <c r="E41" s="25">
        <f>E11+E23+E25+E33+E40</f>
        <v>14.700000000000003</v>
      </c>
    </row>
    <row r="42" spans="1:5" ht="22.5" customHeight="1">
      <c r="A42" s="81" t="s">
        <v>103</v>
      </c>
      <c r="B42" s="82"/>
      <c r="C42" s="82"/>
      <c r="D42" s="83"/>
      <c r="E42" s="25">
        <f>E11+E23+E25+E27+E33+E40</f>
        <v>19.82</v>
      </c>
    </row>
    <row r="44" spans="1:5" ht="15">
      <c r="A44" s="84" t="s">
        <v>94</v>
      </c>
      <c r="B44" s="84"/>
      <c r="C44" s="84"/>
      <c r="D44" s="84"/>
      <c r="E44" s="67"/>
    </row>
    <row r="45" ht="15">
      <c r="A45" t="s">
        <v>37</v>
      </c>
    </row>
  </sheetData>
  <sheetProtection/>
  <mergeCells count="68">
    <mergeCell ref="A44:D44"/>
    <mergeCell ref="A39:B39"/>
    <mergeCell ref="C39:D39"/>
    <mergeCell ref="A40:D40"/>
    <mergeCell ref="A41:D41"/>
    <mergeCell ref="A42:D42"/>
    <mergeCell ref="A36:B36"/>
    <mergeCell ref="C36:D36"/>
    <mergeCell ref="A37:B37"/>
    <mergeCell ref="C37:D37"/>
    <mergeCell ref="A38:B38"/>
    <mergeCell ref="C38:D38"/>
    <mergeCell ref="A32:B32"/>
    <mergeCell ref="C32:D32"/>
    <mergeCell ref="A33:B33"/>
    <mergeCell ref="C33:D33"/>
    <mergeCell ref="A34:D34"/>
    <mergeCell ref="A35:B35"/>
    <mergeCell ref="C35:D35"/>
    <mergeCell ref="A29:B29"/>
    <mergeCell ref="C29:D29"/>
    <mergeCell ref="A30:B30"/>
    <mergeCell ref="C30:D30"/>
    <mergeCell ref="A31:B31"/>
    <mergeCell ref="C31:D31"/>
    <mergeCell ref="A24:E24"/>
    <mergeCell ref="A25:D25"/>
    <mergeCell ref="A26:E26"/>
    <mergeCell ref="A27:B27"/>
    <mergeCell ref="C27:D27"/>
    <mergeCell ref="A28:E28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1:B11"/>
    <mergeCell ref="C11:D11"/>
    <mergeCell ref="A12:E12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1:E3"/>
    <mergeCell ref="A5:B5"/>
    <mergeCell ref="C5:D5"/>
    <mergeCell ref="A6:E6"/>
    <mergeCell ref="A7:B7"/>
    <mergeCell ref="C7:D7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44"/>
  <sheetViews>
    <sheetView view="pageLayout" zoomScaleNormal="82" workbookViewId="0" topLeftCell="A40">
      <selection activeCell="E41" sqref="E41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133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15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59">
        <v>0.4</v>
      </c>
    </row>
    <row r="8" spans="1:5" ht="35.25" customHeight="1">
      <c r="A8" s="90" t="s">
        <v>4</v>
      </c>
      <c r="B8" s="91"/>
      <c r="C8" s="92" t="s">
        <v>5</v>
      </c>
      <c r="D8" s="93"/>
      <c r="E8" s="13">
        <v>0.07</v>
      </c>
    </row>
    <row r="9" spans="1:5" ht="30" customHeight="1">
      <c r="A9" s="90" t="s">
        <v>6</v>
      </c>
      <c r="B9" s="91"/>
      <c r="C9" s="92" t="s">
        <v>7</v>
      </c>
      <c r="D9" s="93"/>
      <c r="E9" s="3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58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0.5700000000000001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58">
        <v>1.41</v>
      </c>
    </row>
    <row r="14" spans="1:5" ht="15">
      <c r="A14" s="92" t="s">
        <v>12</v>
      </c>
      <c r="B14" s="93"/>
      <c r="C14" s="92" t="s">
        <v>13</v>
      </c>
      <c r="D14" s="93"/>
      <c r="E14" s="58">
        <v>0.58</v>
      </c>
    </row>
    <row r="15" spans="1:5" ht="15">
      <c r="A15" s="92" t="s">
        <v>14</v>
      </c>
      <c r="B15" s="93"/>
      <c r="C15" s="92" t="s">
        <v>13</v>
      </c>
      <c r="D15" s="93"/>
      <c r="E15" s="58">
        <v>0.18</v>
      </c>
    </row>
    <row r="16" spans="1:5" ht="15">
      <c r="A16" s="92" t="s">
        <v>15</v>
      </c>
      <c r="B16" s="93"/>
      <c r="C16" s="92" t="s">
        <v>16</v>
      </c>
      <c r="D16" s="93"/>
      <c r="E16" s="58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58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59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59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58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58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59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2.92</v>
      </c>
    </row>
    <row r="26" spans="1:5" ht="15">
      <c r="A26" s="97" t="s">
        <v>28</v>
      </c>
      <c r="B26" s="98"/>
      <c r="C26" s="98"/>
      <c r="D26" s="98"/>
      <c r="E26" s="99"/>
    </row>
    <row r="27" spans="1:5" ht="41.25" customHeight="1">
      <c r="A27" s="90" t="s">
        <v>117</v>
      </c>
      <c r="B27" s="91"/>
      <c r="C27" s="100" t="s">
        <v>3</v>
      </c>
      <c r="D27" s="101"/>
      <c r="E27" s="3">
        <v>0.31</v>
      </c>
    </row>
    <row r="28" spans="1:5" ht="51" customHeight="1">
      <c r="A28" s="85" t="s">
        <v>40</v>
      </c>
      <c r="B28" s="86"/>
      <c r="C28" s="100" t="s">
        <v>29</v>
      </c>
      <c r="D28" s="101"/>
      <c r="E28" s="3">
        <v>0.25</v>
      </c>
    </row>
    <row r="29" spans="1:5" ht="51" customHeight="1">
      <c r="A29" s="85" t="s">
        <v>41</v>
      </c>
      <c r="B29" s="86"/>
      <c r="C29" s="100" t="s">
        <v>42</v>
      </c>
      <c r="D29" s="101"/>
      <c r="E29" s="3">
        <v>0.25</v>
      </c>
    </row>
    <row r="30" spans="1:5" ht="15">
      <c r="A30" s="92" t="s">
        <v>30</v>
      </c>
      <c r="B30" s="93"/>
      <c r="C30" s="94" t="s">
        <v>43</v>
      </c>
      <c r="D30" s="94"/>
      <c r="E30" s="11">
        <v>0.08</v>
      </c>
    </row>
    <row r="31" spans="1:5" ht="15">
      <c r="A31" s="95" t="s">
        <v>35</v>
      </c>
      <c r="B31" s="96"/>
      <c r="C31" s="92"/>
      <c r="D31" s="93"/>
      <c r="E31" s="24">
        <f>E27+E28+E29+E30</f>
        <v>0.89</v>
      </c>
    </row>
    <row r="32" spans="1:5" ht="15">
      <c r="A32" s="97" t="s">
        <v>31</v>
      </c>
      <c r="B32" s="98"/>
      <c r="C32" s="98"/>
      <c r="D32" s="99"/>
      <c r="E32" s="6"/>
    </row>
    <row r="33" spans="1:5" ht="15">
      <c r="A33" s="94" t="s">
        <v>44</v>
      </c>
      <c r="B33" s="94"/>
      <c r="C33" s="97" t="s">
        <v>32</v>
      </c>
      <c r="D33" s="99"/>
      <c r="E33" s="58">
        <v>0.65</v>
      </c>
    </row>
    <row r="34" spans="1:5" ht="24.75" customHeight="1">
      <c r="A34" s="90" t="s">
        <v>33</v>
      </c>
      <c r="B34" s="91"/>
      <c r="C34" s="85" t="s">
        <v>45</v>
      </c>
      <c r="D34" s="86"/>
      <c r="E34" s="3">
        <v>1.7</v>
      </c>
    </row>
    <row r="35" spans="1:5" ht="63.75" customHeight="1">
      <c r="A35" s="90" t="s">
        <v>70</v>
      </c>
      <c r="B35" s="91"/>
      <c r="C35" s="85" t="s">
        <v>48</v>
      </c>
      <c r="D35" s="86"/>
      <c r="E35" s="3">
        <v>0.4</v>
      </c>
    </row>
    <row r="36" spans="1:5" ht="18.75" customHeight="1">
      <c r="A36" s="85" t="s">
        <v>49</v>
      </c>
      <c r="B36" s="86"/>
      <c r="C36" s="85" t="s">
        <v>50</v>
      </c>
      <c r="D36" s="86"/>
      <c r="E36" s="3">
        <v>0.08</v>
      </c>
    </row>
    <row r="37" spans="1:5" ht="18.75" customHeight="1">
      <c r="A37" s="85" t="s">
        <v>51</v>
      </c>
      <c r="B37" s="86"/>
      <c r="C37" s="85" t="s">
        <v>52</v>
      </c>
      <c r="D37" s="86"/>
      <c r="E37" s="3">
        <v>0.07</v>
      </c>
    </row>
    <row r="38" spans="1:5" ht="22.5" customHeight="1">
      <c r="A38" s="81" t="s">
        <v>35</v>
      </c>
      <c r="B38" s="82"/>
      <c r="C38" s="82"/>
      <c r="D38" s="83"/>
      <c r="E38" s="25">
        <f>E33+E34+E35+E36+E37</f>
        <v>2.9</v>
      </c>
    </row>
    <row r="39" spans="1:5" ht="22.5" customHeight="1">
      <c r="A39" s="81" t="s">
        <v>53</v>
      </c>
      <c r="B39" s="82"/>
      <c r="C39" s="82"/>
      <c r="D39" s="83"/>
      <c r="E39" s="4">
        <f>E11+E23+E25+E31+E38</f>
        <v>11.71</v>
      </c>
    </row>
    <row r="40" spans="1:5" ht="22.5" customHeight="1">
      <c r="A40" s="81" t="s">
        <v>54</v>
      </c>
      <c r="B40" s="82"/>
      <c r="C40" s="82"/>
      <c r="D40" s="83"/>
      <c r="E40" s="29">
        <f>E39*331.3</f>
        <v>3879.5230000000006</v>
      </c>
    </row>
    <row r="41" spans="1:5" ht="22.5" customHeight="1">
      <c r="A41" s="81" t="s">
        <v>55</v>
      </c>
      <c r="B41" s="82"/>
      <c r="C41" s="82"/>
      <c r="D41" s="83"/>
      <c r="E41" s="29">
        <f>E40*12</f>
        <v>46554.276000000005</v>
      </c>
    </row>
    <row r="43" spans="1:5" ht="15">
      <c r="A43" s="84" t="s">
        <v>113</v>
      </c>
      <c r="B43" s="84"/>
      <c r="C43" s="84"/>
      <c r="D43" s="84"/>
      <c r="E43" s="62"/>
    </row>
    <row r="44" ht="15">
      <c r="A44" t="s">
        <v>37</v>
      </c>
    </row>
  </sheetData>
  <sheetProtection/>
  <mergeCells count="66">
    <mergeCell ref="A40:D40"/>
    <mergeCell ref="A41:D41"/>
    <mergeCell ref="A43:D43"/>
    <mergeCell ref="A36:B36"/>
    <mergeCell ref="C36:D36"/>
    <mergeCell ref="A37:B37"/>
    <mergeCell ref="C37:D37"/>
    <mergeCell ref="A38:D38"/>
    <mergeCell ref="A39:D39"/>
    <mergeCell ref="A32:D32"/>
    <mergeCell ref="A33:B33"/>
    <mergeCell ref="C33:D33"/>
    <mergeCell ref="A34:B34"/>
    <mergeCell ref="C34:D34"/>
    <mergeCell ref="A35:B35"/>
    <mergeCell ref="C35:D35"/>
    <mergeCell ref="A29:B29"/>
    <mergeCell ref="C29:D29"/>
    <mergeCell ref="A30:B30"/>
    <mergeCell ref="C30:D30"/>
    <mergeCell ref="A31:B31"/>
    <mergeCell ref="C31:D31"/>
    <mergeCell ref="A24:E24"/>
    <mergeCell ref="A25:D25"/>
    <mergeCell ref="A26:E26"/>
    <mergeCell ref="A27:B27"/>
    <mergeCell ref="C27:D27"/>
    <mergeCell ref="A28:B28"/>
    <mergeCell ref="C28:D28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1:B11"/>
    <mergeCell ref="C11:D11"/>
    <mergeCell ref="A12:E12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1:E3"/>
    <mergeCell ref="A5:B5"/>
    <mergeCell ref="C5:D5"/>
    <mergeCell ref="A6:E6"/>
    <mergeCell ref="A7:B7"/>
    <mergeCell ref="C7:D7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44"/>
  <sheetViews>
    <sheetView view="pageLayout" zoomScaleNormal="82" workbookViewId="0" topLeftCell="A1">
      <selection activeCell="E41" sqref="E41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134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15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59">
        <v>0.4</v>
      </c>
    </row>
    <row r="8" spans="1:5" ht="35.25" customHeight="1">
      <c r="A8" s="90" t="s">
        <v>4</v>
      </c>
      <c r="B8" s="91"/>
      <c r="C8" s="92" t="s">
        <v>5</v>
      </c>
      <c r="D8" s="93"/>
      <c r="E8" s="13">
        <v>0.07</v>
      </c>
    </row>
    <row r="9" spans="1:5" ht="30" customHeight="1">
      <c r="A9" s="90" t="s">
        <v>6</v>
      </c>
      <c r="B9" s="91"/>
      <c r="C9" s="92" t="s">
        <v>7</v>
      </c>
      <c r="D9" s="93"/>
      <c r="E9" s="3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58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0.5700000000000001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58">
        <v>1.41</v>
      </c>
    </row>
    <row r="14" spans="1:5" ht="15">
      <c r="A14" s="92" t="s">
        <v>12</v>
      </c>
      <c r="B14" s="93"/>
      <c r="C14" s="92" t="s">
        <v>13</v>
      </c>
      <c r="D14" s="93"/>
      <c r="E14" s="58">
        <v>0.58</v>
      </c>
    </row>
    <row r="15" spans="1:5" ht="15">
      <c r="A15" s="92" t="s">
        <v>14</v>
      </c>
      <c r="B15" s="93"/>
      <c r="C15" s="92" t="s">
        <v>13</v>
      </c>
      <c r="D15" s="93"/>
      <c r="E15" s="58">
        <v>0.18</v>
      </c>
    </row>
    <row r="16" spans="1:5" ht="15">
      <c r="A16" s="92" t="s">
        <v>15</v>
      </c>
      <c r="B16" s="93"/>
      <c r="C16" s="92" t="s">
        <v>16</v>
      </c>
      <c r="D16" s="93"/>
      <c r="E16" s="58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58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59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59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58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58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59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2.92</v>
      </c>
    </row>
    <row r="26" spans="1:5" ht="15">
      <c r="A26" s="97" t="s">
        <v>28</v>
      </c>
      <c r="B26" s="98"/>
      <c r="C26" s="98"/>
      <c r="D26" s="98"/>
      <c r="E26" s="99"/>
    </row>
    <row r="27" spans="1:5" ht="41.25" customHeight="1">
      <c r="A27" s="90" t="s">
        <v>117</v>
      </c>
      <c r="B27" s="91"/>
      <c r="C27" s="100" t="s">
        <v>3</v>
      </c>
      <c r="D27" s="101"/>
      <c r="E27" s="3">
        <v>0.31</v>
      </c>
    </row>
    <row r="28" spans="1:5" ht="51" customHeight="1">
      <c r="A28" s="85" t="s">
        <v>40</v>
      </c>
      <c r="B28" s="86"/>
      <c r="C28" s="100" t="s">
        <v>29</v>
      </c>
      <c r="D28" s="101"/>
      <c r="E28" s="3">
        <v>0.25</v>
      </c>
    </row>
    <row r="29" spans="1:5" ht="51" customHeight="1">
      <c r="A29" s="85" t="s">
        <v>41</v>
      </c>
      <c r="B29" s="86"/>
      <c r="C29" s="100" t="s">
        <v>42</v>
      </c>
      <c r="D29" s="101"/>
      <c r="E29" s="3">
        <v>0.25</v>
      </c>
    </row>
    <row r="30" spans="1:5" ht="15">
      <c r="A30" s="92" t="s">
        <v>30</v>
      </c>
      <c r="B30" s="93"/>
      <c r="C30" s="94" t="s">
        <v>43</v>
      </c>
      <c r="D30" s="94"/>
      <c r="E30" s="11">
        <v>0.08</v>
      </c>
    </row>
    <row r="31" spans="1:5" ht="15">
      <c r="A31" s="95" t="s">
        <v>35</v>
      </c>
      <c r="B31" s="96"/>
      <c r="C31" s="92"/>
      <c r="D31" s="93"/>
      <c r="E31" s="24">
        <f>E27+E28+E29+E30</f>
        <v>0.89</v>
      </c>
    </row>
    <row r="32" spans="1:5" ht="15">
      <c r="A32" s="97" t="s">
        <v>31</v>
      </c>
      <c r="B32" s="98"/>
      <c r="C32" s="98"/>
      <c r="D32" s="99"/>
      <c r="E32" s="6"/>
    </row>
    <row r="33" spans="1:5" ht="15">
      <c r="A33" s="94" t="s">
        <v>44</v>
      </c>
      <c r="B33" s="94"/>
      <c r="C33" s="97" t="s">
        <v>32</v>
      </c>
      <c r="D33" s="99"/>
      <c r="E33" s="58">
        <v>0.65</v>
      </c>
    </row>
    <row r="34" spans="1:5" ht="24.75" customHeight="1">
      <c r="A34" s="90" t="s">
        <v>33</v>
      </c>
      <c r="B34" s="91"/>
      <c r="C34" s="85" t="s">
        <v>45</v>
      </c>
      <c r="D34" s="86"/>
      <c r="E34" s="3">
        <v>1.7</v>
      </c>
    </row>
    <row r="35" spans="1:5" ht="63.75" customHeight="1">
      <c r="A35" s="90" t="s">
        <v>70</v>
      </c>
      <c r="B35" s="91"/>
      <c r="C35" s="85" t="s">
        <v>48</v>
      </c>
      <c r="D35" s="86"/>
      <c r="E35" s="3">
        <v>0.4</v>
      </c>
    </row>
    <row r="36" spans="1:5" ht="18.75" customHeight="1">
      <c r="A36" s="85" t="s">
        <v>49</v>
      </c>
      <c r="B36" s="86"/>
      <c r="C36" s="85" t="s">
        <v>50</v>
      </c>
      <c r="D36" s="86"/>
      <c r="E36" s="3">
        <v>0.08</v>
      </c>
    </row>
    <row r="37" spans="1:5" ht="18.75" customHeight="1">
      <c r="A37" s="85" t="s">
        <v>51</v>
      </c>
      <c r="B37" s="86"/>
      <c r="C37" s="85" t="s">
        <v>52</v>
      </c>
      <c r="D37" s="86"/>
      <c r="E37" s="3">
        <v>0.07</v>
      </c>
    </row>
    <row r="38" spans="1:5" ht="22.5" customHeight="1">
      <c r="A38" s="81" t="s">
        <v>35</v>
      </c>
      <c r="B38" s="82"/>
      <c r="C38" s="82"/>
      <c r="D38" s="83"/>
      <c r="E38" s="25">
        <f>E33+E34+E35+E36+E37</f>
        <v>2.9</v>
      </c>
    </row>
    <row r="39" spans="1:5" ht="22.5" customHeight="1">
      <c r="A39" s="81" t="s">
        <v>53</v>
      </c>
      <c r="B39" s="82"/>
      <c r="C39" s="82"/>
      <c r="D39" s="83"/>
      <c r="E39" s="4">
        <f>E11+E23+E25+E31+E38</f>
        <v>11.71</v>
      </c>
    </row>
    <row r="40" spans="1:5" ht="22.5" customHeight="1">
      <c r="A40" s="81" t="s">
        <v>54</v>
      </c>
      <c r="B40" s="82"/>
      <c r="C40" s="82"/>
      <c r="D40" s="83"/>
      <c r="E40" s="29">
        <f>E39*641.06</f>
        <v>7506.8126</v>
      </c>
    </row>
    <row r="41" spans="1:5" ht="22.5" customHeight="1">
      <c r="A41" s="81" t="s">
        <v>55</v>
      </c>
      <c r="B41" s="82"/>
      <c r="C41" s="82"/>
      <c r="D41" s="83"/>
      <c r="E41" s="29">
        <f>E40*12</f>
        <v>90081.7512</v>
      </c>
    </row>
    <row r="43" spans="1:5" ht="15">
      <c r="A43" s="84" t="s">
        <v>113</v>
      </c>
      <c r="B43" s="84"/>
      <c r="C43" s="84"/>
      <c r="D43" s="84"/>
      <c r="E43" s="62"/>
    </row>
    <row r="44" ht="15">
      <c r="A44" t="s">
        <v>37</v>
      </c>
    </row>
  </sheetData>
  <sheetProtection/>
  <mergeCells count="66">
    <mergeCell ref="A40:D40"/>
    <mergeCell ref="A41:D41"/>
    <mergeCell ref="A43:D43"/>
    <mergeCell ref="A36:B36"/>
    <mergeCell ref="C36:D36"/>
    <mergeCell ref="A37:B37"/>
    <mergeCell ref="C37:D37"/>
    <mergeCell ref="A38:D38"/>
    <mergeCell ref="A39:D39"/>
    <mergeCell ref="A32:D32"/>
    <mergeCell ref="A33:B33"/>
    <mergeCell ref="C33:D33"/>
    <mergeCell ref="A34:B34"/>
    <mergeCell ref="C34:D34"/>
    <mergeCell ref="A35:B35"/>
    <mergeCell ref="C35:D35"/>
    <mergeCell ref="A29:B29"/>
    <mergeCell ref="C29:D29"/>
    <mergeCell ref="A30:B30"/>
    <mergeCell ref="C30:D30"/>
    <mergeCell ref="A31:B31"/>
    <mergeCell ref="C31:D31"/>
    <mergeCell ref="A24:E24"/>
    <mergeCell ref="A25:D25"/>
    <mergeCell ref="A26:E26"/>
    <mergeCell ref="A27:B27"/>
    <mergeCell ref="C27:D27"/>
    <mergeCell ref="A28:B28"/>
    <mergeCell ref="C28:D28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1:B11"/>
    <mergeCell ref="C11:D11"/>
    <mergeCell ref="A12:E12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1:E3"/>
    <mergeCell ref="A5:B5"/>
    <mergeCell ref="C5:D5"/>
    <mergeCell ref="A6:E6"/>
    <mergeCell ref="A7:B7"/>
    <mergeCell ref="C7:D7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44"/>
  <sheetViews>
    <sheetView view="pageLayout" zoomScaleNormal="82" workbookViewId="0" topLeftCell="A4">
      <selection activeCell="A43" sqref="A43:D43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76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15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21">
        <v>0.4</v>
      </c>
    </row>
    <row r="8" spans="1:5" ht="35.25" customHeight="1">
      <c r="A8" s="90" t="s">
        <v>4</v>
      </c>
      <c r="B8" s="91"/>
      <c r="C8" s="92" t="s">
        <v>5</v>
      </c>
      <c r="D8" s="93"/>
      <c r="E8" s="18">
        <v>0.1</v>
      </c>
    </row>
    <row r="9" spans="1:5" ht="30" customHeight="1">
      <c r="A9" s="90" t="s">
        <v>6</v>
      </c>
      <c r="B9" s="91"/>
      <c r="C9" s="92" t="s">
        <v>7</v>
      </c>
      <c r="D9" s="93"/>
      <c r="E9" s="4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20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0.6000000000000001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20">
        <v>1.41</v>
      </c>
    </row>
    <row r="14" spans="1:5" ht="15">
      <c r="A14" s="92" t="s">
        <v>12</v>
      </c>
      <c r="B14" s="93"/>
      <c r="C14" s="92" t="s">
        <v>13</v>
      </c>
      <c r="D14" s="93"/>
      <c r="E14" s="20">
        <v>0.58</v>
      </c>
    </row>
    <row r="15" spans="1:5" ht="15">
      <c r="A15" s="92" t="s">
        <v>14</v>
      </c>
      <c r="B15" s="93"/>
      <c r="C15" s="92" t="s">
        <v>13</v>
      </c>
      <c r="D15" s="93"/>
      <c r="E15" s="20">
        <v>0.18</v>
      </c>
    </row>
    <row r="16" spans="1:5" ht="15">
      <c r="A16" s="92" t="s">
        <v>15</v>
      </c>
      <c r="B16" s="93"/>
      <c r="C16" s="92" t="s">
        <v>16</v>
      </c>
      <c r="D16" s="93"/>
      <c r="E16" s="20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20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21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21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20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20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21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3.67</v>
      </c>
    </row>
    <row r="26" spans="1:5" ht="15">
      <c r="A26" s="97" t="s">
        <v>28</v>
      </c>
      <c r="B26" s="98"/>
      <c r="C26" s="98"/>
      <c r="D26" s="98"/>
      <c r="E26" s="99"/>
    </row>
    <row r="27" spans="1:5" ht="51" customHeight="1">
      <c r="A27" s="90" t="s">
        <v>68</v>
      </c>
      <c r="B27" s="91"/>
      <c r="C27" s="100" t="s">
        <v>3</v>
      </c>
      <c r="D27" s="101"/>
      <c r="E27" s="3">
        <v>0.66</v>
      </c>
    </row>
    <row r="28" spans="1:5" ht="51" customHeight="1">
      <c r="A28" s="85" t="s">
        <v>40</v>
      </c>
      <c r="B28" s="86"/>
      <c r="C28" s="100" t="s">
        <v>29</v>
      </c>
      <c r="D28" s="101"/>
      <c r="E28" s="3">
        <v>0.4</v>
      </c>
    </row>
    <row r="29" spans="1:5" ht="51" customHeight="1">
      <c r="A29" s="85" t="s">
        <v>41</v>
      </c>
      <c r="B29" s="86"/>
      <c r="C29" s="100" t="s">
        <v>42</v>
      </c>
      <c r="D29" s="101"/>
      <c r="E29" s="3">
        <v>0.4</v>
      </c>
    </row>
    <row r="30" spans="1:5" ht="15">
      <c r="A30" s="92" t="s">
        <v>30</v>
      </c>
      <c r="B30" s="93"/>
      <c r="C30" s="94" t="s">
        <v>43</v>
      </c>
      <c r="D30" s="94"/>
      <c r="E30" s="11">
        <v>0.08</v>
      </c>
    </row>
    <row r="31" spans="1:5" ht="15">
      <c r="A31" s="95" t="s">
        <v>35</v>
      </c>
      <c r="B31" s="96"/>
      <c r="C31" s="92"/>
      <c r="D31" s="93"/>
      <c r="E31" s="24">
        <f>E27+E28+E29+E30</f>
        <v>1.54</v>
      </c>
    </row>
    <row r="32" spans="1:5" ht="15">
      <c r="A32" s="97" t="s">
        <v>31</v>
      </c>
      <c r="B32" s="98"/>
      <c r="C32" s="98"/>
      <c r="D32" s="99"/>
      <c r="E32" s="6"/>
    </row>
    <row r="33" spans="1:5" ht="15">
      <c r="A33" s="94" t="s">
        <v>44</v>
      </c>
      <c r="B33" s="94"/>
      <c r="C33" s="97" t="s">
        <v>32</v>
      </c>
      <c r="D33" s="99"/>
      <c r="E33" s="20">
        <v>0.84</v>
      </c>
    </row>
    <row r="34" spans="1:5" ht="24.75" customHeight="1">
      <c r="A34" s="90" t="s">
        <v>33</v>
      </c>
      <c r="B34" s="91"/>
      <c r="C34" s="85" t="s">
        <v>45</v>
      </c>
      <c r="D34" s="86"/>
      <c r="E34" s="3">
        <v>3.08</v>
      </c>
    </row>
    <row r="35" spans="1:5" ht="63.75" customHeight="1">
      <c r="A35" s="90" t="s">
        <v>47</v>
      </c>
      <c r="B35" s="91"/>
      <c r="C35" s="85" t="s">
        <v>48</v>
      </c>
      <c r="D35" s="86"/>
      <c r="E35" s="3">
        <v>0.37</v>
      </c>
    </row>
    <row r="36" spans="1:5" ht="18.75" customHeight="1">
      <c r="A36" s="85" t="s">
        <v>49</v>
      </c>
      <c r="B36" s="86"/>
      <c r="C36" s="85" t="s">
        <v>50</v>
      </c>
      <c r="D36" s="86"/>
      <c r="E36" s="3">
        <v>0.1</v>
      </c>
    </row>
    <row r="37" spans="1:5" ht="18.75" customHeight="1">
      <c r="A37" s="85" t="s">
        <v>51</v>
      </c>
      <c r="B37" s="86"/>
      <c r="C37" s="85" t="s">
        <v>52</v>
      </c>
      <c r="D37" s="86"/>
      <c r="E37" s="3">
        <v>0.07</v>
      </c>
    </row>
    <row r="38" spans="1:5" ht="22.5" customHeight="1">
      <c r="A38" s="81" t="s">
        <v>35</v>
      </c>
      <c r="B38" s="82"/>
      <c r="C38" s="82"/>
      <c r="D38" s="83"/>
      <c r="E38" s="25">
        <f>E33+E34+E35+E36+E37</f>
        <v>4.46</v>
      </c>
    </row>
    <row r="39" spans="1:5" ht="22.5" customHeight="1">
      <c r="A39" s="81" t="s">
        <v>53</v>
      </c>
      <c r="B39" s="82"/>
      <c r="C39" s="82"/>
      <c r="D39" s="83"/>
      <c r="E39" s="25">
        <f>E11+E23+E25+E31+E38</f>
        <v>14.700000000000003</v>
      </c>
    </row>
    <row r="40" spans="1:5" ht="22.5" customHeight="1">
      <c r="A40" s="81" t="s">
        <v>54</v>
      </c>
      <c r="B40" s="82"/>
      <c r="C40" s="82"/>
      <c r="D40" s="83"/>
      <c r="E40" s="25">
        <f>5770.6*E39</f>
        <v>84827.82000000002</v>
      </c>
    </row>
    <row r="41" spans="1:5" ht="22.5" customHeight="1">
      <c r="A41" s="81" t="s">
        <v>55</v>
      </c>
      <c r="B41" s="82"/>
      <c r="C41" s="82"/>
      <c r="D41" s="83"/>
      <c r="E41" s="25">
        <f>E40*12</f>
        <v>1017933.8400000003</v>
      </c>
    </row>
    <row r="43" spans="1:5" ht="15">
      <c r="A43" s="84" t="s">
        <v>94</v>
      </c>
      <c r="B43" s="84"/>
      <c r="C43" s="84"/>
      <c r="D43" s="84"/>
      <c r="E43" s="19"/>
    </row>
    <row r="44" ht="15">
      <c r="A44" t="s">
        <v>37</v>
      </c>
    </row>
  </sheetData>
  <sheetProtection/>
  <mergeCells count="66">
    <mergeCell ref="A40:D40"/>
    <mergeCell ref="A41:D41"/>
    <mergeCell ref="A43:D43"/>
    <mergeCell ref="A36:B36"/>
    <mergeCell ref="C36:D36"/>
    <mergeCell ref="A37:B37"/>
    <mergeCell ref="C37:D37"/>
    <mergeCell ref="A38:D38"/>
    <mergeCell ref="A39:D39"/>
    <mergeCell ref="A32:D32"/>
    <mergeCell ref="A33:B33"/>
    <mergeCell ref="C33:D33"/>
    <mergeCell ref="A34:B34"/>
    <mergeCell ref="C34:D34"/>
    <mergeCell ref="A35:B35"/>
    <mergeCell ref="C35:D35"/>
    <mergeCell ref="A29:B29"/>
    <mergeCell ref="C29:D29"/>
    <mergeCell ref="A30:B30"/>
    <mergeCell ref="C30:D30"/>
    <mergeCell ref="A31:B31"/>
    <mergeCell ref="C31:D31"/>
    <mergeCell ref="A24:E24"/>
    <mergeCell ref="A25:D25"/>
    <mergeCell ref="A26:E26"/>
    <mergeCell ref="A27:B27"/>
    <mergeCell ref="C27:D27"/>
    <mergeCell ref="A28:B28"/>
    <mergeCell ref="C28:D28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1:B11"/>
    <mergeCell ref="C11:D11"/>
    <mergeCell ref="A12:E12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1:E3"/>
    <mergeCell ref="A5:B5"/>
    <mergeCell ref="C5:D5"/>
    <mergeCell ref="A6:E6"/>
    <mergeCell ref="A7:B7"/>
    <mergeCell ref="C7:D7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44"/>
  <sheetViews>
    <sheetView view="pageLayout" zoomScaleNormal="82" workbookViewId="0" topLeftCell="A37">
      <selection activeCell="A40" sqref="A40:D40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119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15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59">
        <v>0.4</v>
      </c>
    </row>
    <row r="8" spans="1:5" ht="30.75" customHeight="1">
      <c r="A8" s="90" t="s">
        <v>4</v>
      </c>
      <c r="B8" s="91"/>
      <c r="C8" s="92" t="s">
        <v>5</v>
      </c>
      <c r="D8" s="93"/>
      <c r="E8" s="3">
        <v>0.1</v>
      </c>
    </row>
    <row r="9" spans="1:5" ht="42.75" customHeight="1">
      <c r="A9" s="90" t="s">
        <v>83</v>
      </c>
      <c r="B9" s="91"/>
      <c r="C9" s="92" t="s">
        <v>7</v>
      </c>
      <c r="D9" s="93"/>
      <c r="E9" s="14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58">
        <v>0.05</v>
      </c>
    </row>
    <row r="11" spans="1:5" ht="17.25" customHeight="1">
      <c r="A11" s="104" t="s">
        <v>35</v>
      </c>
      <c r="B11" s="105"/>
      <c r="C11" s="92"/>
      <c r="D11" s="93"/>
      <c r="E11" s="58">
        <f>E7+E8+E9+E10</f>
        <v>0.6000000000000001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58">
        <v>1.41</v>
      </c>
    </row>
    <row r="14" spans="1:5" ht="15">
      <c r="A14" s="92" t="s">
        <v>12</v>
      </c>
      <c r="B14" s="93"/>
      <c r="C14" s="92" t="s">
        <v>13</v>
      </c>
      <c r="D14" s="93"/>
      <c r="E14" s="58">
        <v>0.58</v>
      </c>
    </row>
    <row r="15" spans="1:5" ht="15">
      <c r="A15" s="92" t="s">
        <v>14</v>
      </c>
      <c r="B15" s="93"/>
      <c r="C15" s="92" t="s">
        <v>13</v>
      </c>
      <c r="D15" s="93"/>
      <c r="E15" s="58">
        <v>0.18</v>
      </c>
    </row>
    <row r="16" spans="1:5" ht="15">
      <c r="A16" s="92" t="s">
        <v>15</v>
      </c>
      <c r="B16" s="93"/>
      <c r="C16" s="92" t="s">
        <v>16</v>
      </c>
      <c r="D16" s="93"/>
      <c r="E16" s="58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58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59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59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58">
        <v>0.11</v>
      </c>
    </row>
    <row r="21" spans="1:5" ht="24" customHeight="1">
      <c r="A21" s="90" t="s">
        <v>24</v>
      </c>
      <c r="B21" s="91"/>
      <c r="C21" s="92" t="s">
        <v>3</v>
      </c>
      <c r="D21" s="93"/>
      <c r="E21" s="58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59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3.48</v>
      </c>
    </row>
    <row r="26" spans="1:5" ht="15">
      <c r="A26" s="97" t="s">
        <v>28</v>
      </c>
      <c r="B26" s="98"/>
      <c r="C26" s="98"/>
      <c r="D26" s="98"/>
      <c r="E26" s="99"/>
    </row>
    <row r="27" spans="1:5" ht="39.75" customHeight="1">
      <c r="A27" s="90" t="s">
        <v>69</v>
      </c>
      <c r="B27" s="91"/>
      <c r="C27" s="100" t="s">
        <v>3</v>
      </c>
      <c r="D27" s="101"/>
      <c r="E27" s="3">
        <v>0.61</v>
      </c>
    </row>
    <row r="28" spans="1:5" ht="39.75" customHeight="1">
      <c r="A28" s="85" t="s">
        <v>40</v>
      </c>
      <c r="B28" s="86"/>
      <c r="C28" s="100" t="s">
        <v>29</v>
      </c>
      <c r="D28" s="101"/>
      <c r="E28" s="3">
        <v>0.35</v>
      </c>
    </row>
    <row r="29" spans="1:5" ht="39.75" customHeight="1">
      <c r="A29" s="85" t="s">
        <v>41</v>
      </c>
      <c r="B29" s="86"/>
      <c r="C29" s="100" t="s">
        <v>42</v>
      </c>
      <c r="D29" s="101"/>
      <c r="E29" s="3">
        <v>0.35</v>
      </c>
    </row>
    <row r="30" spans="1:5" ht="15">
      <c r="A30" s="92" t="s">
        <v>30</v>
      </c>
      <c r="B30" s="93"/>
      <c r="C30" s="94" t="s">
        <v>43</v>
      </c>
      <c r="D30" s="94"/>
      <c r="E30" s="11">
        <v>0.08</v>
      </c>
    </row>
    <row r="31" spans="1:5" ht="15">
      <c r="A31" s="95" t="s">
        <v>35</v>
      </c>
      <c r="B31" s="96"/>
      <c r="C31" s="92"/>
      <c r="D31" s="93"/>
      <c r="E31" s="11">
        <f>E27+E28+E29+E30</f>
        <v>1.3900000000000001</v>
      </c>
    </row>
    <row r="32" spans="1:5" ht="15">
      <c r="A32" s="97" t="s">
        <v>31</v>
      </c>
      <c r="B32" s="98"/>
      <c r="C32" s="98"/>
      <c r="D32" s="99"/>
      <c r="E32" s="6"/>
    </row>
    <row r="33" spans="1:5" ht="15">
      <c r="A33" s="94" t="s">
        <v>44</v>
      </c>
      <c r="B33" s="94"/>
      <c r="C33" s="97" t="s">
        <v>32</v>
      </c>
      <c r="D33" s="99"/>
      <c r="E33" s="58">
        <v>0.84</v>
      </c>
    </row>
    <row r="34" spans="1:5" ht="24.75" customHeight="1">
      <c r="A34" s="90" t="s">
        <v>33</v>
      </c>
      <c r="B34" s="91"/>
      <c r="C34" s="85" t="s">
        <v>45</v>
      </c>
      <c r="D34" s="86"/>
      <c r="E34" s="3">
        <v>2.69</v>
      </c>
    </row>
    <row r="35" spans="1:5" ht="99" customHeight="1">
      <c r="A35" s="90" t="s">
        <v>47</v>
      </c>
      <c r="B35" s="91"/>
      <c r="C35" s="85" t="s">
        <v>48</v>
      </c>
      <c r="D35" s="86"/>
      <c r="E35" s="3">
        <v>0.37</v>
      </c>
    </row>
    <row r="36" spans="1:5" ht="18.75" customHeight="1">
      <c r="A36" s="85" t="s">
        <v>49</v>
      </c>
      <c r="B36" s="86"/>
      <c r="C36" s="85" t="s">
        <v>50</v>
      </c>
      <c r="D36" s="86"/>
      <c r="E36" s="3">
        <v>0.1</v>
      </c>
    </row>
    <row r="37" spans="1:5" ht="18.75" customHeight="1">
      <c r="A37" s="85" t="s">
        <v>51</v>
      </c>
      <c r="B37" s="86"/>
      <c r="C37" s="85" t="s">
        <v>52</v>
      </c>
      <c r="D37" s="86"/>
      <c r="E37" s="3">
        <v>0.07</v>
      </c>
    </row>
    <row r="38" spans="1:5" ht="22.5" customHeight="1">
      <c r="A38" s="81" t="s">
        <v>35</v>
      </c>
      <c r="B38" s="82"/>
      <c r="C38" s="82"/>
      <c r="D38" s="83"/>
      <c r="E38" s="4">
        <f>E33+E34+E35+E36+E37</f>
        <v>4.07</v>
      </c>
    </row>
    <row r="39" spans="1:5" ht="22.5" customHeight="1">
      <c r="A39" s="81" t="s">
        <v>53</v>
      </c>
      <c r="B39" s="82"/>
      <c r="C39" s="82"/>
      <c r="D39" s="83"/>
      <c r="E39" s="4">
        <f>E11+E23+E25+E31+E38</f>
        <v>13.970000000000002</v>
      </c>
    </row>
    <row r="40" spans="1:5" ht="22.5" customHeight="1">
      <c r="A40" s="81" t="s">
        <v>54</v>
      </c>
      <c r="B40" s="82"/>
      <c r="C40" s="82"/>
      <c r="D40" s="83"/>
      <c r="E40" s="29">
        <f>741.1*E39</f>
        <v>10353.167000000001</v>
      </c>
    </row>
    <row r="41" spans="1:5" ht="22.5" customHeight="1">
      <c r="A41" s="81" t="s">
        <v>55</v>
      </c>
      <c r="B41" s="82"/>
      <c r="C41" s="82"/>
      <c r="D41" s="83"/>
      <c r="E41" s="4">
        <f>E40*12</f>
        <v>124238.00400000002</v>
      </c>
    </row>
    <row r="43" spans="1:5" ht="15">
      <c r="A43" s="84" t="s">
        <v>93</v>
      </c>
      <c r="B43" s="84"/>
      <c r="C43" s="84"/>
      <c r="D43" s="84"/>
      <c r="E43" s="62"/>
    </row>
    <row r="44" ht="15">
      <c r="A44" t="s">
        <v>37</v>
      </c>
    </row>
  </sheetData>
  <sheetProtection/>
  <mergeCells count="66">
    <mergeCell ref="A40:D40"/>
    <mergeCell ref="A41:D41"/>
    <mergeCell ref="A43:D43"/>
    <mergeCell ref="A36:B36"/>
    <mergeCell ref="C36:D36"/>
    <mergeCell ref="A37:B37"/>
    <mergeCell ref="C37:D37"/>
    <mergeCell ref="A38:D38"/>
    <mergeCell ref="A39:D39"/>
    <mergeCell ref="A32:D32"/>
    <mergeCell ref="A33:B33"/>
    <mergeCell ref="C33:D33"/>
    <mergeCell ref="A34:B34"/>
    <mergeCell ref="C34:D34"/>
    <mergeCell ref="A35:B35"/>
    <mergeCell ref="C35:D35"/>
    <mergeCell ref="A29:B29"/>
    <mergeCell ref="C29:D29"/>
    <mergeCell ref="A30:B30"/>
    <mergeCell ref="C30:D30"/>
    <mergeCell ref="A31:B31"/>
    <mergeCell ref="C31:D31"/>
    <mergeCell ref="A24:E24"/>
    <mergeCell ref="A25:D25"/>
    <mergeCell ref="A26:E26"/>
    <mergeCell ref="A27:B27"/>
    <mergeCell ref="C27:D27"/>
    <mergeCell ref="A28:B28"/>
    <mergeCell ref="C28:D28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1:B11"/>
    <mergeCell ref="C11:D11"/>
    <mergeCell ref="A12:E12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1:E3"/>
    <mergeCell ref="A5:B5"/>
    <mergeCell ref="C5:D5"/>
    <mergeCell ref="A6:E6"/>
    <mergeCell ref="A7:B7"/>
    <mergeCell ref="C7:D7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44"/>
  <sheetViews>
    <sheetView view="pageLayout" zoomScaleNormal="82" workbookViewId="0" topLeftCell="A31">
      <selection activeCell="A35" sqref="A35:B35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132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18.75" customHeight="1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59">
        <v>0.4</v>
      </c>
    </row>
    <row r="8" spans="1:5" ht="35.25" customHeight="1">
      <c r="A8" s="90" t="s">
        <v>4</v>
      </c>
      <c r="B8" s="91"/>
      <c r="C8" s="92" t="s">
        <v>5</v>
      </c>
      <c r="D8" s="93"/>
      <c r="E8" s="3">
        <v>0.1</v>
      </c>
    </row>
    <row r="9" spans="1:5" ht="42.75" customHeight="1">
      <c r="A9" s="90" t="s">
        <v>83</v>
      </c>
      <c r="B9" s="91"/>
      <c r="C9" s="92" t="s">
        <v>7</v>
      </c>
      <c r="D9" s="93"/>
      <c r="E9" s="14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58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0.6000000000000001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58">
        <v>1.41</v>
      </c>
    </row>
    <row r="14" spans="1:5" ht="15">
      <c r="A14" s="92" t="s">
        <v>12</v>
      </c>
      <c r="B14" s="93"/>
      <c r="C14" s="92" t="s">
        <v>13</v>
      </c>
      <c r="D14" s="93"/>
      <c r="E14" s="58">
        <v>0.58</v>
      </c>
    </row>
    <row r="15" spans="1:5" ht="15">
      <c r="A15" s="92" t="s">
        <v>14</v>
      </c>
      <c r="B15" s="93"/>
      <c r="C15" s="92" t="s">
        <v>13</v>
      </c>
      <c r="D15" s="93"/>
      <c r="E15" s="58">
        <v>0.18</v>
      </c>
    </row>
    <row r="16" spans="1:5" ht="15">
      <c r="A16" s="92" t="s">
        <v>15</v>
      </c>
      <c r="B16" s="93"/>
      <c r="C16" s="92" t="s">
        <v>16</v>
      </c>
      <c r="D16" s="93"/>
      <c r="E16" s="58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58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59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59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58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58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59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3.48</v>
      </c>
    </row>
    <row r="26" spans="1:5" ht="15">
      <c r="A26" s="97" t="s">
        <v>28</v>
      </c>
      <c r="B26" s="98"/>
      <c r="C26" s="98"/>
      <c r="D26" s="98"/>
      <c r="E26" s="99"/>
    </row>
    <row r="27" spans="1:5" ht="52.5" customHeight="1">
      <c r="A27" s="90" t="s">
        <v>69</v>
      </c>
      <c r="B27" s="91"/>
      <c r="C27" s="100" t="s">
        <v>3</v>
      </c>
      <c r="D27" s="101"/>
      <c r="E27" s="3">
        <v>0.61</v>
      </c>
    </row>
    <row r="28" spans="1:5" ht="51" customHeight="1">
      <c r="A28" s="85" t="s">
        <v>40</v>
      </c>
      <c r="B28" s="86"/>
      <c r="C28" s="100" t="s">
        <v>29</v>
      </c>
      <c r="D28" s="101"/>
      <c r="E28" s="3">
        <v>0.35</v>
      </c>
    </row>
    <row r="29" spans="1:5" ht="51" customHeight="1">
      <c r="A29" s="85" t="s">
        <v>41</v>
      </c>
      <c r="B29" s="86"/>
      <c r="C29" s="100" t="s">
        <v>42</v>
      </c>
      <c r="D29" s="101"/>
      <c r="E29" s="3">
        <v>0.35</v>
      </c>
    </row>
    <row r="30" spans="1:5" ht="15">
      <c r="A30" s="92" t="s">
        <v>30</v>
      </c>
      <c r="B30" s="93"/>
      <c r="C30" s="94" t="s">
        <v>43</v>
      </c>
      <c r="D30" s="94"/>
      <c r="E30" s="11">
        <v>0.08</v>
      </c>
    </row>
    <row r="31" spans="1:5" ht="15">
      <c r="A31" s="95" t="s">
        <v>35</v>
      </c>
      <c r="B31" s="96"/>
      <c r="C31" s="92"/>
      <c r="D31" s="93"/>
      <c r="E31" s="24">
        <f>E27+E28+E29+E30</f>
        <v>1.3900000000000001</v>
      </c>
    </row>
    <row r="32" spans="1:5" ht="15">
      <c r="A32" s="97" t="s">
        <v>31</v>
      </c>
      <c r="B32" s="98"/>
      <c r="C32" s="98"/>
      <c r="D32" s="99"/>
      <c r="E32" s="6"/>
    </row>
    <row r="33" spans="1:5" ht="15">
      <c r="A33" s="94" t="s">
        <v>44</v>
      </c>
      <c r="B33" s="94"/>
      <c r="C33" s="97" t="s">
        <v>32</v>
      </c>
      <c r="D33" s="99"/>
      <c r="E33" s="58">
        <v>0.84</v>
      </c>
    </row>
    <row r="34" spans="1:5" ht="24.75" customHeight="1">
      <c r="A34" s="90" t="s">
        <v>33</v>
      </c>
      <c r="B34" s="91"/>
      <c r="C34" s="85" t="s">
        <v>45</v>
      </c>
      <c r="D34" s="86"/>
      <c r="E34" s="3">
        <v>2.69</v>
      </c>
    </row>
    <row r="35" spans="1:5" ht="95.25" customHeight="1">
      <c r="A35" s="90" t="s">
        <v>47</v>
      </c>
      <c r="B35" s="91"/>
      <c r="C35" s="85" t="s">
        <v>48</v>
      </c>
      <c r="D35" s="86"/>
      <c r="E35" s="3">
        <v>0.37</v>
      </c>
    </row>
    <row r="36" spans="1:5" ht="30" customHeight="1">
      <c r="A36" s="85" t="s">
        <v>49</v>
      </c>
      <c r="B36" s="86"/>
      <c r="C36" s="85" t="s">
        <v>50</v>
      </c>
      <c r="D36" s="86"/>
      <c r="E36" s="3">
        <v>0.1</v>
      </c>
    </row>
    <row r="37" spans="1:5" ht="34.5" customHeight="1">
      <c r="A37" s="85" t="s">
        <v>51</v>
      </c>
      <c r="B37" s="86"/>
      <c r="C37" s="85" t="s">
        <v>52</v>
      </c>
      <c r="D37" s="86"/>
      <c r="E37" s="3">
        <v>0.07</v>
      </c>
    </row>
    <row r="38" spans="1:5" ht="22.5" customHeight="1">
      <c r="A38" s="81" t="s">
        <v>35</v>
      </c>
      <c r="B38" s="82"/>
      <c r="C38" s="82"/>
      <c r="D38" s="83"/>
      <c r="E38" s="25">
        <f>E33+E34+E35+E36+E37</f>
        <v>4.07</v>
      </c>
    </row>
    <row r="39" spans="1:5" ht="22.5" customHeight="1">
      <c r="A39" s="87" t="s">
        <v>99</v>
      </c>
      <c r="B39" s="88"/>
      <c r="C39" s="88"/>
      <c r="D39" s="89"/>
      <c r="E39" s="25">
        <f>E11+E23+E25+E31+E38</f>
        <v>13.970000000000002</v>
      </c>
    </row>
    <row r="40" spans="1:5" ht="22.5" customHeight="1">
      <c r="A40" s="81" t="s">
        <v>104</v>
      </c>
      <c r="B40" s="82"/>
      <c r="C40" s="82"/>
      <c r="D40" s="83"/>
      <c r="E40" s="30">
        <f>E39*528</f>
        <v>7376.160000000002</v>
      </c>
    </row>
    <row r="41" spans="1:5" ht="22.5" customHeight="1">
      <c r="A41" s="81" t="s">
        <v>105</v>
      </c>
      <c r="B41" s="82"/>
      <c r="C41" s="82"/>
      <c r="D41" s="83"/>
      <c r="E41" s="29">
        <f>E40*12</f>
        <v>88513.92000000001</v>
      </c>
    </row>
    <row r="43" spans="1:5" ht="15">
      <c r="A43" s="84" t="s">
        <v>93</v>
      </c>
      <c r="B43" s="84"/>
      <c r="C43" s="84"/>
      <c r="D43" s="84"/>
      <c r="E43" s="62"/>
    </row>
    <row r="44" ht="15">
      <c r="A44" t="s">
        <v>37</v>
      </c>
    </row>
  </sheetData>
  <sheetProtection/>
  <mergeCells count="66">
    <mergeCell ref="A40:D40"/>
    <mergeCell ref="A41:D41"/>
    <mergeCell ref="A43:D43"/>
    <mergeCell ref="A36:B36"/>
    <mergeCell ref="C36:D36"/>
    <mergeCell ref="A37:B37"/>
    <mergeCell ref="C37:D37"/>
    <mergeCell ref="A38:D38"/>
    <mergeCell ref="A39:D39"/>
    <mergeCell ref="A32:D32"/>
    <mergeCell ref="A33:B33"/>
    <mergeCell ref="C33:D33"/>
    <mergeCell ref="A34:B34"/>
    <mergeCell ref="C34:D34"/>
    <mergeCell ref="A35:B35"/>
    <mergeCell ref="C35:D35"/>
    <mergeCell ref="A29:B29"/>
    <mergeCell ref="C29:D29"/>
    <mergeCell ref="A30:B30"/>
    <mergeCell ref="C30:D30"/>
    <mergeCell ref="A31:B31"/>
    <mergeCell ref="C31:D31"/>
    <mergeCell ref="A24:E24"/>
    <mergeCell ref="A25:D25"/>
    <mergeCell ref="A26:E26"/>
    <mergeCell ref="A27:B27"/>
    <mergeCell ref="C27:D27"/>
    <mergeCell ref="A28:B28"/>
    <mergeCell ref="C28:D28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1:B11"/>
    <mergeCell ref="C11:D11"/>
    <mergeCell ref="A12:E12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1:E3"/>
    <mergeCell ref="A5:B5"/>
    <mergeCell ref="C5:D5"/>
    <mergeCell ref="A6:E6"/>
    <mergeCell ref="A7:B7"/>
    <mergeCell ref="C7:D7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44"/>
  <sheetViews>
    <sheetView view="pageLayout" zoomScaleNormal="82" workbookViewId="0" topLeftCell="A28">
      <selection activeCell="E40" sqref="E40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120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15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59">
        <v>0.4</v>
      </c>
    </row>
    <row r="8" spans="1:5" ht="30.75" customHeight="1">
      <c r="A8" s="90" t="s">
        <v>4</v>
      </c>
      <c r="B8" s="91"/>
      <c r="C8" s="92" t="s">
        <v>5</v>
      </c>
      <c r="D8" s="93"/>
      <c r="E8" s="3">
        <v>0.1</v>
      </c>
    </row>
    <row r="9" spans="1:5" ht="42.75" customHeight="1">
      <c r="A9" s="90" t="s">
        <v>83</v>
      </c>
      <c r="B9" s="91"/>
      <c r="C9" s="92" t="s">
        <v>7</v>
      </c>
      <c r="D9" s="93"/>
      <c r="E9" s="14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58">
        <v>0.05</v>
      </c>
    </row>
    <row r="11" spans="1:5" ht="17.25" customHeight="1">
      <c r="A11" s="104" t="s">
        <v>35</v>
      </c>
      <c r="B11" s="105"/>
      <c r="C11" s="92"/>
      <c r="D11" s="93"/>
      <c r="E11" s="58">
        <f>E7+E8+E9+E10</f>
        <v>0.6000000000000001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58">
        <v>1.41</v>
      </c>
    </row>
    <row r="14" spans="1:5" ht="15">
      <c r="A14" s="92" t="s">
        <v>12</v>
      </c>
      <c r="B14" s="93"/>
      <c r="C14" s="92" t="s">
        <v>13</v>
      </c>
      <c r="D14" s="93"/>
      <c r="E14" s="58">
        <v>0.58</v>
      </c>
    </row>
    <row r="15" spans="1:5" ht="15">
      <c r="A15" s="92" t="s">
        <v>14</v>
      </c>
      <c r="B15" s="93"/>
      <c r="C15" s="92" t="s">
        <v>13</v>
      </c>
      <c r="D15" s="93"/>
      <c r="E15" s="58">
        <v>0.18</v>
      </c>
    </row>
    <row r="16" spans="1:5" ht="15">
      <c r="A16" s="92" t="s">
        <v>15</v>
      </c>
      <c r="B16" s="93"/>
      <c r="C16" s="92" t="s">
        <v>16</v>
      </c>
      <c r="D16" s="93"/>
      <c r="E16" s="58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58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59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59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58">
        <v>0.11</v>
      </c>
    </row>
    <row r="21" spans="1:5" ht="24" customHeight="1">
      <c r="A21" s="90" t="s">
        <v>24</v>
      </c>
      <c r="B21" s="91"/>
      <c r="C21" s="92" t="s">
        <v>3</v>
      </c>
      <c r="D21" s="93"/>
      <c r="E21" s="58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59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3.48</v>
      </c>
    </row>
    <row r="26" spans="1:5" ht="15">
      <c r="A26" s="97" t="s">
        <v>28</v>
      </c>
      <c r="B26" s="98"/>
      <c r="C26" s="98"/>
      <c r="D26" s="98"/>
      <c r="E26" s="99"/>
    </row>
    <row r="27" spans="1:5" ht="39.75" customHeight="1">
      <c r="A27" s="90" t="s">
        <v>69</v>
      </c>
      <c r="B27" s="91"/>
      <c r="C27" s="100" t="s">
        <v>3</v>
      </c>
      <c r="D27" s="101"/>
      <c r="E27" s="3">
        <v>0.61</v>
      </c>
    </row>
    <row r="28" spans="1:5" ht="39.75" customHeight="1">
      <c r="A28" s="85" t="s">
        <v>40</v>
      </c>
      <c r="B28" s="86"/>
      <c r="C28" s="100" t="s">
        <v>29</v>
      </c>
      <c r="D28" s="101"/>
      <c r="E28" s="3">
        <v>0.35</v>
      </c>
    </row>
    <row r="29" spans="1:5" ht="39.75" customHeight="1">
      <c r="A29" s="85" t="s">
        <v>41</v>
      </c>
      <c r="B29" s="86"/>
      <c r="C29" s="100" t="s">
        <v>42</v>
      </c>
      <c r="D29" s="101"/>
      <c r="E29" s="3">
        <v>0.35</v>
      </c>
    </row>
    <row r="30" spans="1:5" ht="15">
      <c r="A30" s="92" t="s">
        <v>30</v>
      </c>
      <c r="B30" s="93"/>
      <c r="C30" s="94" t="s">
        <v>43</v>
      </c>
      <c r="D30" s="94"/>
      <c r="E30" s="11">
        <v>0.08</v>
      </c>
    </row>
    <row r="31" spans="1:5" ht="15">
      <c r="A31" s="95" t="s">
        <v>35</v>
      </c>
      <c r="B31" s="96"/>
      <c r="C31" s="92"/>
      <c r="D31" s="93"/>
      <c r="E31" s="11">
        <f>E27+E28+E29+E30</f>
        <v>1.3900000000000001</v>
      </c>
    </row>
    <row r="32" spans="1:5" ht="15">
      <c r="A32" s="97" t="s">
        <v>31</v>
      </c>
      <c r="B32" s="98"/>
      <c r="C32" s="98"/>
      <c r="D32" s="99"/>
      <c r="E32" s="6"/>
    </row>
    <row r="33" spans="1:5" ht="15">
      <c r="A33" s="94" t="s">
        <v>44</v>
      </c>
      <c r="B33" s="94"/>
      <c r="C33" s="97" t="s">
        <v>32</v>
      </c>
      <c r="D33" s="99"/>
      <c r="E33" s="58">
        <v>0.84</v>
      </c>
    </row>
    <row r="34" spans="1:5" ht="24.75" customHeight="1">
      <c r="A34" s="90" t="s">
        <v>33</v>
      </c>
      <c r="B34" s="91"/>
      <c r="C34" s="85" t="s">
        <v>45</v>
      </c>
      <c r="D34" s="86"/>
      <c r="E34" s="3">
        <v>2.69</v>
      </c>
    </row>
    <row r="35" spans="1:5" ht="99" customHeight="1">
      <c r="A35" s="90" t="s">
        <v>47</v>
      </c>
      <c r="B35" s="91"/>
      <c r="C35" s="85" t="s">
        <v>48</v>
      </c>
      <c r="D35" s="86"/>
      <c r="E35" s="3">
        <v>0.37</v>
      </c>
    </row>
    <row r="36" spans="1:5" ht="18.75" customHeight="1">
      <c r="A36" s="85" t="s">
        <v>49</v>
      </c>
      <c r="B36" s="86"/>
      <c r="C36" s="85" t="s">
        <v>50</v>
      </c>
      <c r="D36" s="86"/>
      <c r="E36" s="3">
        <v>0.1</v>
      </c>
    </row>
    <row r="37" spans="1:5" ht="18.75" customHeight="1">
      <c r="A37" s="85" t="s">
        <v>51</v>
      </c>
      <c r="B37" s="86"/>
      <c r="C37" s="85" t="s">
        <v>52</v>
      </c>
      <c r="D37" s="86"/>
      <c r="E37" s="3">
        <v>0.07</v>
      </c>
    </row>
    <row r="38" spans="1:5" ht="22.5" customHeight="1">
      <c r="A38" s="81" t="s">
        <v>35</v>
      </c>
      <c r="B38" s="82"/>
      <c r="C38" s="82"/>
      <c r="D38" s="83"/>
      <c r="E38" s="4">
        <f>E33+E34+E35+E36+E37</f>
        <v>4.07</v>
      </c>
    </row>
    <row r="39" spans="1:5" ht="22.5" customHeight="1">
      <c r="A39" s="81" t="s">
        <v>53</v>
      </c>
      <c r="B39" s="82"/>
      <c r="C39" s="82"/>
      <c r="D39" s="83"/>
      <c r="E39" s="4">
        <f>E11+E23+E25+E31+E38</f>
        <v>13.970000000000002</v>
      </c>
    </row>
    <row r="40" spans="1:5" ht="22.5" customHeight="1">
      <c r="A40" s="81" t="s">
        <v>54</v>
      </c>
      <c r="B40" s="82"/>
      <c r="C40" s="82"/>
      <c r="D40" s="83"/>
      <c r="E40" s="29">
        <f>1289*E39</f>
        <v>18007.33</v>
      </c>
    </row>
    <row r="41" spans="1:5" ht="22.5" customHeight="1">
      <c r="A41" s="81" t="s">
        <v>55</v>
      </c>
      <c r="B41" s="82"/>
      <c r="C41" s="82"/>
      <c r="D41" s="83"/>
      <c r="E41" s="4">
        <f>E40*12</f>
        <v>216087.96000000002</v>
      </c>
    </row>
    <row r="43" spans="1:5" ht="15">
      <c r="A43" s="84" t="s">
        <v>93</v>
      </c>
      <c r="B43" s="84"/>
      <c r="C43" s="84"/>
      <c r="D43" s="84"/>
      <c r="E43" s="62"/>
    </row>
    <row r="44" ht="15">
      <c r="A44" t="s">
        <v>37</v>
      </c>
    </row>
  </sheetData>
  <sheetProtection/>
  <mergeCells count="66">
    <mergeCell ref="A40:D40"/>
    <mergeCell ref="A41:D41"/>
    <mergeCell ref="A43:D43"/>
    <mergeCell ref="A36:B36"/>
    <mergeCell ref="C36:D36"/>
    <mergeCell ref="A37:B37"/>
    <mergeCell ref="C37:D37"/>
    <mergeCell ref="A38:D38"/>
    <mergeCell ref="A39:D39"/>
    <mergeCell ref="A32:D32"/>
    <mergeCell ref="A33:B33"/>
    <mergeCell ref="C33:D33"/>
    <mergeCell ref="A34:B34"/>
    <mergeCell ref="C34:D34"/>
    <mergeCell ref="A35:B35"/>
    <mergeCell ref="C35:D35"/>
    <mergeCell ref="A29:B29"/>
    <mergeCell ref="C29:D29"/>
    <mergeCell ref="A30:B30"/>
    <mergeCell ref="C30:D30"/>
    <mergeCell ref="A31:B31"/>
    <mergeCell ref="C31:D31"/>
    <mergeCell ref="A24:E24"/>
    <mergeCell ref="A25:D25"/>
    <mergeCell ref="A26:E26"/>
    <mergeCell ref="A27:B27"/>
    <mergeCell ref="C27:D27"/>
    <mergeCell ref="A28:B28"/>
    <mergeCell ref="C28:D28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1:B11"/>
    <mergeCell ref="C11:D11"/>
    <mergeCell ref="A12:E12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1:E3"/>
    <mergeCell ref="A5:B5"/>
    <mergeCell ref="C5:D5"/>
    <mergeCell ref="A6:E6"/>
    <mergeCell ref="A7:B7"/>
    <mergeCell ref="C7:D7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47"/>
  <sheetViews>
    <sheetView view="pageLayout" zoomScaleNormal="82" workbookViewId="0" topLeftCell="A1">
      <selection activeCell="A1" sqref="A1:E3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121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33" customHeight="1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59">
        <v>0.4</v>
      </c>
    </row>
    <row r="8" spans="1:5" ht="35.25" customHeight="1">
      <c r="A8" s="90" t="s">
        <v>4</v>
      </c>
      <c r="B8" s="91"/>
      <c r="C8" s="92" t="s">
        <v>5</v>
      </c>
      <c r="D8" s="93"/>
      <c r="E8" s="18">
        <v>0.1</v>
      </c>
    </row>
    <row r="9" spans="1:5" ht="30" customHeight="1">
      <c r="A9" s="90" t="s">
        <v>6</v>
      </c>
      <c r="B9" s="91"/>
      <c r="C9" s="92" t="s">
        <v>7</v>
      </c>
      <c r="D9" s="93"/>
      <c r="E9" s="4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58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0.6000000000000001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58">
        <v>1.41</v>
      </c>
    </row>
    <row r="14" spans="1:5" ht="15">
      <c r="A14" s="92" t="s">
        <v>12</v>
      </c>
      <c r="B14" s="93"/>
      <c r="C14" s="92" t="s">
        <v>13</v>
      </c>
      <c r="D14" s="93"/>
      <c r="E14" s="58">
        <v>0.58</v>
      </c>
    </row>
    <row r="15" spans="1:5" ht="15">
      <c r="A15" s="92" t="s">
        <v>14</v>
      </c>
      <c r="B15" s="93"/>
      <c r="C15" s="92" t="s">
        <v>13</v>
      </c>
      <c r="D15" s="93"/>
      <c r="E15" s="58">
        <v>0.18</v>
      </c>
    </row>
    <row r="16" spans="1:5" ht="15">
      <c r="A16" s="92" t="s">
        <v>15</v>
      </c>
      <c r="B16" s="93"/>
      <c r="C16" s="92" t="s">
        <v>16</v>
      </c>
      <c r="D16" s="93"/>
      <c r="E16" s="58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58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59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59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58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58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59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3.67</v>
      </c>
    </row>
    <row r="26" spans="1:5" ht="15">
      <c r="A26" s="97" t="s">
        <v>59</v>
      </c>
      <c r="B26" s="98"/>
      <c r="C26" s="98"/>
      <c r="D26" s="98"/>
      <c r="E26" s="99"/>
    </row>
    <row r="27" spans="1:5" ht="15">
      <c r="A27" s="92" t="s">
        <v>60</v>
      </c>
      <c r="B27" s="102"/>
      <c r="C27" s="90" t="s">
        <v>61</v>
      </c>
      <c r="D27" s="91"/>
      <c r="E27" s="61">
        <v>1.57</v>
      </c>
    </row>
    <row r="28" spans="1:5" ht="15">
      <c r="A28" s="97" t="s">
        <v>62</v>
      </c>
      <c r="B28" s="98"/>
      <c r="C28" s="98"/>
      <c r="D28" s="98"/>
      <c r="E28" s="99"/>
    </row>
    <row r="29" spans="1:5" ht="51" customHeight="1">
      <c r="A29" s="90" t="s">
        <v>68</v>
      </c>
      <c r="B29" s="91"/>
      <c r="C29" s="100" t="s">
        <v>3</v>
      </c>
      <c r="D29" s="101"/>
      <c r="E29" s="3">
        <v>0.66</v>
      </c>
    </row>
    <row r="30" spans="1:5" ht="51" customHeight="1">
      <c r="A30" s="85" t="s">
        <v>40</v>
      </c>
      <c r="B30" s="86"/>
      <c r="C30" s="100" t="s">
        <v>29</v>
      </c>
      <c r="D30" s="101"/>
      <c r="E30" s="3">
        <v>0.4</v>
      </c>
    </row>
    <row r="31" spans="1:5" ht="51" customHeight="1">
      <c r="A31" s="85" t="s">
        <v>41</v>
      </c>
      <c r="B31" s="86"/>
      <c r="C31" s="100" t="s">
        <v>42</v>
      </c>
      <c r="D31" s="101"/>
      <c r="E31" s="3">
        <v>0.4</v>
      </c>
    </row>
    <row r="32" spans="1:5" ht="15">
      <c r="A32" s="92" t="s">
        <v>30</v>
      </c>
      <c r="B32" s="93"/>
      <c r="C32" s="94" t="s">
        <v>43</v>
      </c>
      <c r="D32" s="94"/>
      <c r="E32" s="11">
        <v>0.08</v>
      </c>
    </row>
    <row r="33" spans="1:5" ht="15">
      <c r="A33" s="95" t="s">
        <v>35</v>
      </c>
      <c r="B33" s="96"/>
      <c r="C33" s="92"/>
      <c r="D33" s="93"/>
      <c r="E33" s="24">
        <f>E29+E30+E31+E32</f>
        <v>1.54</v>
      </c>
    </row>
    <row r="34" spans="1:5" ht="15">
      <c r="A34" s="97" t="s">
        <v>63</v>
      </c>
      <c r="B34" s="98"/>
      <c r="C34" s="98"/>
      <c r="D34" s="99"/>
      <c r="E34" s="6"/>
    </row>
    <row r="35" spans="1:5" ht="15">
      <c r="A35" s="94" t="s">
        <v>44</v>
      </c>
      <c r="B35" s="94"/>
      <c r="C35" s="97" t="s">
        <v>32</v>
      </c>
      <c r="D35" s="99"/>
      <c r="E35" s="58">
        <v>0.84</v>
      </c>
    </row>
    <row r="36" spans="1:5" ht="24.75" customHeight="1">
      <c r="A36" s="90" t="s">
        <v>33</v>
      </c>
      <c r="B36" s="91"/>
      <c r="C36" s="85" t="s">
        <v>45</v>
      </c>
      <c r="D36" s="86"/>
      <c r="E36" s="3">
        <v>3.08</v>
      </c>
    </row>
    <row r="37" spans="1:5" ht="87.75" customHeight="1">
      <c r="A37" s="90" t="s">
        <v>47</v>
      </c>
      <c r="B37" s="91"/>
      <c r="C37" s="85" t="s">
        <v>48</v>
      </c>
      <c r="D37" s="86"/>
      <c r="E37" s="3">
        <v>0.37</v>
      </c>
    </row>
    <row r="38" spans="1:5" ht="18.75" customHeight="1">
      <c r="A38" s="85" t="s">
        <v>49</v>
      </c>
      <c r="B38" s="86"/>
      <c r="C38" s="85" t="s">
        <v>50</v>
      </c>
      <c r="D38" s="86"/>
      <c r="E38" s="3">
        <v>0.1</v>
      </c>
    </row>
    <row r="39" spans="1:5" ht="18.75" customHeight="1">
      <c r="A39" s="85" t="s">
        <v>51</v>
      </c>
      <c r="B39" s="86"/>
      <c r="C39" s="85" t="s">
        <v>52</v>
      </c>
      <c r="D39" s="86"/>
      <c r="E39" s="3">
        <v>0.07</v>
      </c>
    </row>
    <row r="40" spans="1:5" ht="22.5" customHeight="1">
      <c r="A40" s="81" t="s">
        <v>35</v>
      </c>
      <c r="B40" s="82"/>
      <c r="C40" s="82"/>
      <c r="D40" s="83"/>
      <c r="E40" s="25">
        <f>E35+E36+E37+E38+E39</f>
        <v>4.46</v>
      </c>
    </row>
    <row r="41" spans="1:5" ht="22.5" customHeight="1">
      <c r="A41" s="87" t="s">
        <v>99</v>
      </c>
      <c r="B41" s="88"/>
      <c r="C41" s="88"/>
      <c r="D41" s="89"/>
      <c r="E41" s="25">
        <f>E11+E23+E25+E33+E40</f>
        <v>14.700000000000003</v>
      </c>
    </row>
    <row r="42" spans="1:5" ht="22.5" customHeight="1">
      <c r="A42" s="81" t="s">
        <v>53</v>
      </c>
      <c r="B42" s="82"/>
      <c r="C42" s="82"/>
      <c r="D42" s="83"/>
      <c r="E42" s="25">
        <f>E11+E23+E25+E27+E33+E40</f>
        <v>16.270000000000003</v>
      </c>
    </row>
    <row r="43" spans="1:5" ht="22.5" customHeight="1">
      <c r="A43" s="81" t="s">
        <v>104</v>
      </c>
      <c r="B43" s="82"/>
      <c r="C43" s="82"/>
      <c r="D43" s="83"/>
      <c r="E43" s="25">
        <f>7810.5*E41</f>
        <v>114814.35000000002</v>
      </c>
    </row>
    <row r="44" spans="1:5" ht="22.5" customHeight="1">
      <c r="A44" s="81" t="s">
        <v>105</v>
      </c>
      <c r="B44" s="82"/>
      <c r="C44" s="82"/>
      <c r="D44" s="83"/>
      <c r="E44" s="25">
        <f>E43*12</f>
        <v>1377772.2000000002</v>
      </c>
    </row>
    <row r="46" spans="1:5" ht="15">
      <c r="A46" s="84" t="s">
        <v>94</v>
      </c>
      <c r="B46" s="84"/>
      <c r="C46" s="84"/>
      <c r="D46" s="84"/>
      <c r="E46" s="62"/>
    </row>
    <row r="47" ht="15">
      <c r="A47" t="s">
        <v>37</v>
      </c>
    </row>
  </sheetData>
  <sheetProtection/>
  <mergeCells count="70">
    <mergeCell ref="A44:D44"/>
    <mergeCell ref="A46:D46"/>
    <mergeCell ref="A39:B39"/>
    <mergeCell ref="C39:D39"/>
    <mergeCell ref="A40:D40"/>
    <mergeCell ref="A41:D41"/>
    <mergeCell ref="A42:D42"/>
    <mergeCell ref="A43:D43"/>
    <mergeCell ref="A36:B36"/>
    <mergeCell ref="C36:D36"/>
    <mergeCell ref="A37:B37"/>
    <mergeCell ref="C37:D37"/>
    <mergeCell ref="A38:B38"/>
    <mergeCell ref="C38:D38"/>
    <mergeCell ref="A32:B32"/>
    <mergeCell ref="C32:D32"/>
    <mergeCell ref="A33:B33"/>
    <mergeCell ref="C33:D33"/>
    <mergeCell ref="A34:D34"/>
    <mergeCell ref="A35:B35"/>
    <mergeCell ref="C35:D35"/>
    <mergeCell ref="A29:B29"/>
    <mergeCell ref="C29:D29"/>
    <mergeCell ref="A30:B30"/>
    <mergeCell ref="C30:D30"/>
    <mergeCell ref="A31:B31"/>
    <mergeCell ref="C31:D31"/>
    <mergeCell ref="A24:E24"/>
    <mergeCell ref="A25:D25"/>
    <mergeCell ref="A26:E26"/>
    <mergeCell ref="A27:B27"/>
    <mergeCell ref="C27:D27"/>
    <mergeCell ref="A28:E28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1:B11"/>
    <mergeCell ref="C11:D11"/>
    <mergeCell ref="A12:E12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1:E3"/>
    <mergeCell ref="A5:B5"/>
    <mergeCell ref="C5:D5"/>
    <mergeCell ref="A6:E6"/>
    <mergeCell ref="A7:B7"/>
    <mergeCell ref="C7:D7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61"/>
  <sheetViews>
    <sheetView view="pageLayout" zoomScaleNormal="82" workbookViewId="0" topLeftCell="A39">
      <selection activeCell="E58" sqref="E58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12" t="s">
        <v>147</v>
      </c>
      <c r="B1" s="112"/>
      <c r="C1" s="112"/>
      <c r="D1" s="112"/>
      <c r="E1" s="112"/>
      <c r="F1" s="5"/>
      <c r="G1" s="5"/>
      <c r="H1" s="5"/>
      <c r="I1" s="5"/>
      <c r="J1" s="5"/>
      <c r="K1" s="5"/>
    </row>
    <row r="2" spans="1:5" ht="15">
      <c r="A2" s="112"/>
      <c r="B2" s="112"/>
      <c r="C2" s="112"/>
      <c r="D2" s="112"/>
      <c r="E2" s="112"/>
    </row>
    <row r="3" spans="1:5" ht="33" customHeight="1">
      <c r="A3" s="112"/>
      <c r="B3" s="112"/>
      <c r="C3" s="112"/>
      <c r="D3" s="112"/>
      <c r="E3" s="112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59">
        <v>0.4</v>
      </c>
    </row>
    <row r="8" spans="1:5" ht="35.25" customHeight="1">
      <c r="A8" s="90" t="s">
        <v>4</v>
      </c>
      <c r="B8" s="91"/>
      <c r="C8" s="92" t="s">
        <v>5</v>
      </c>
      <c r="D8" s="93"/>
      <c r="E8" s="18">
        <v>0.1</v>
      </c>
    </row>
    <row r="9" spans="1:5" ht="30" customHeight="1">
      <c r="A9" s="90" t="s">
        <v>6</v>
      </c>
      <c r="B9" s="91"/>
      <c r="C9" s="92" t="s">
        <v>7</v>
      </c>
      <c r="D9" s="93"/>
      <c r="E9" s="4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58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0.6000000000000001</v>
      </c>
    </row>
    <row r="12" spans="1:5" ht="17.25" customHeight="1">
      <c r="A12" s="104" t="s">
        <v>148</v>
      </c>
      <c r="B12" s="117"/>
      <c r="C12" s="118"/>
      <c r="D12" s="119"/>
      <c r="E12" s="6">
        <f>7877.5*E11</f>
        <v>4726.500000000001</v>
      </c>
    </row>
    <row r="13" spans="1:5" ht="17.25" customHeight="1">
      <c r="A13" s="104" t="s">
        <v>149</v>
      </c>
      <c r="B13" s="117"/>
      <c r="C13" s="118"/>
      <c r="D13" s="119"/>
      <c r="E13" s="6">
        <f>E12*12</f>
        <v>56718.000000000015</v>
      </c>
    </row>
    <row r="14" spans="1:5" ht="15" customHeight="1">
      <c r="A14" s="106" t="s">
        <v>9</v>
      </c>
      <c r="B14" s="107"/>
      <c r="C14" s="107"/>
      <c r="D14" s="107"/>
      <c r="E14" s="108"/>
    </row>
    <row r="15" spans="1:5" ht="20.25" customHeight="1">
      <c r="A15" s="90" t="s">
        <v>10</v>
      </c>
      <c r="B15" s="91"/>
      <c r="C15" s="92" t="s">
        <v>11</v>
      </c>
      <c r="D15" s="93"/>
      <c r="E15" s="58">
        <v>1.41</v>
      </c>
    </row>
    <row r="16" spans="1:5" ht="15">
      <c r="A16" s="92" t="s">
        <v>12</v>
      </c>
      <c r="B16" s="93"/>
      <c r="C16" s="92" t="s">
        <v>13</v>
      </c>
      <c r="D16" s="93"/>
      <c r="E16" s="58">
        <v>0.58</v>
      </c>
    </row>
    <row r="17" spans="1:5" ht="15">
      <c r="A17" s="92" t="s">
        <v>14</v>
      </c>
      <c r="B17" s="93"/>
      <c r="C17" s="92" t="s">
        <v>13</v>
      </c>
      <c r="D17" s="93"/>
      <c r="E17" s="58">
        <v>0.18</v>
      </c>
    </row>
    <row r="18" spans="1:5" ht="15">
      <c r="A18" s="92" t="s">
        <v>15</v>
      </c>
      <c r="B18" s="93"/>
      <c r="C18" s="92" t="s">
        <v>16</v>
      </c>
      <c r="D18" s="93"/>
      <c r="E18" s="58">
        <v>0.6</v>
      </c>
    </row>
    <row r="19" spans="1:5" ht="15" customHeight="1">
      <c r="A19" s="90" t="s">
        <v>17</v>
      </c>
      <c r="B19" s="91"/>
      <c r="C19" s="92" t="s">
        <v>18</v>
      </c>
      <c r="D19" s="93"/>
      <c r="E19" s="58">
        <v>0.79</v>
      </c>
    </row>
    <row r="20" spans="1:5" ht="25.5" customHeight="1">
      <c r="A20" s="90" t="s">
        <v>19</v>
      </c>
      <c r="B20" s="91"/>
      <c r="C20" s="90" t="s">
        <v>20</v>
      </c>
      <c r="D20" s="91"/>
      <c r="E20" s="59">
        <v>0.38</v>
      </c>
    </row>
    <row r="21" spans="1:5" ht="26.25" customHeight="1">
      <c r="A21" s="92" t="s">
        <v>21</v>
      </c>
      <c r="B21" s="93"/>
      <c r="C21" s="90" t="s">
        <v>22</v>
      </c>
      <c r="D21" s="91"/>
      <c r="E21" s="59">
        <v>0.06</v>
      </c>
    </row>
    <row r="22" spans="1:5" ht="28.5" customHeight="1">
      <c r="A22" s="90" t="s">
        <v>23</v>
      </c>
      <c r="B22" s="91"/>
      <c r="C22" s="92" t="s">
        <v>3</v>
      </c>
      <c r="D22" s="93"/>
      <c r="E22" s="58">
        <v>0.11</v>
      </c>
    </row>
    <row r="23" spans="1:5" ht="28.5" customHeight="1">
      <c r="A23" s="90" t="s">
        <v>24</v>
      </c>
      <c r="B23" s="91"/>
      <c r="C23" s="92" t="s">
        <v>3</v>
      </c>
      <c r="D23" s="93"/>
      <c r="E23" s="58">
        <v>0.19</v>
      </c>
    </row>
    <row r="24" spans="1:5" ht="15" customHeight="1">
      <c r="A24" s="94" t="s">
        <v>25</v>
      </c>
      <c r="B24" s="94"/>
      <c r="C24" s="103" t="s">
        <v>26</v>
      </c>
      <c r="D24" s="103"/>
      <c r="E24" s="59">
        <v>0.13</v>
      </c>
    </row>
    <row r="25" spans="1:5" ht="15" customHeight="1">
      <c r="A25" s="95" t="s">
        <v>35</v>
      </c>
      <c r="B25" s="96"/>
      <c r="C25" s="90"/>
      <c r="D25" s="91"/>
      <c r="E25" s="23">
        <f>E15+E16+E17+E18+E19+E20+E21+E22+E23+E24</f>
        <v>4.430000000000001</v>
      </c>
    </row>
    <row r="26" spans="1:5" ht="15" customHeight="1">
      <c r="A26" s="104" t="s">
        <v>148</v>
      </c>
      <c r="B26" s="117"/>
      <c r="C26" s="118"/>
      <c r="D26" s="119"/>
      <c r="E26" s="79">
        <f>7877.5*E25</f>
        <v>34897.325000000004</v>
      </c>
    </row>
    <row r="27" spans="1:5" ht="15" customHeight="1">
      <c r="A27" s="104" t="s">
        <v>149</v>
      </c>
      <c r="B27" s="117"/>
      <c r="C27" s="118"/>
      <c r="D27" s="119"/>
      <c r="E27" s="78">
        <f>E26*12</f>
        <v>418767.9</v>
      </c>
    </row>
    <row r="28" spans="1:5" ht="15">
      <c r="A28" s="97" t="s">
        <v>39</v>
      </c>
      <c r="B28" s="98"/>
      <c r="C28" s="98"/>
      <c r="D28" s="98"/>
      <c r="E28" s="99"/>
    </row>
    <row r="29" spans="1:5" ht="15">
      <c r="A29" s="92" t="s">
        <v>27</v>
      </c>
      <c r="B29" s="102"/>
      <c r="C29" s="102"/>
      <c r="D29" s="93"/>
      <c r="E29" s="12">
        <v>3.67</v>
      </c>
    </row>
    <row r="30" spans="1:5" ht="15">
      <c r="A30" s="97" t="s">
        <v>59</v>
      </c>
      <c r="B30" s="98"/>
      <c r="C30" s="98"/>
      <c r="D30" s="98"/>
      <c r="E30" s="99"/>
    </row>
    <row r="31" spans="1:5" ht="15">
      <c r="A31" s="92" t="s">
        <v>60</v>
      </c>
      <c r="B31" s="102"/>
      <c r="C31" s="90" t="s">
        <v>61</v>
      </c>
      <c r="D31" s="91"/>
      <c r="E31" s="61">
        <v>5.12</v>
      </c>
    </row>
    <row r="32" spans="1:5" ht="15">
      <c r="A32" s="94" t="s">
        <v>150</v>
      </c>
      <c r="B32" s="120"/>
      <c r="C32" s="90"/>
      <c r="D32" s="91"/>
      <c r="E32" s="12">
        <v>1.57</v>
      </c>
    </row>
    <row r="33" spans="1:5" ht="15">
      <c r="A33" s="104" t="s">
        <v>148</v>
      </c>
      <c r="B33" s="117"/>
      <c r="C33" s="118"/>
      <c r="D33" s="119"/>
      <c r="E33" s="80">
        <f>6946.2*E31+(7877.5-6946.2)*E32</f>
        <v>37026.685000000005</v>
      </c>
    </row>
    <row r="34" spans="1:5" ht="15">
      <c r="A34" s="104" t="s">
        <v>149</v>
      </c>
      <c r="B34" s="117"/>
      <c r="C34" s="118"/>
      <c r="D34" s="119"/>
      <c r="E34" s="77">
        <f>E33*12</f>
        <v>444320.2200000001</v>
      </c>
    </row>
    <row r="35" spans="1:5" ht="15">
      <c r="A35" s="97" t="s">
        <v>62</v>
      </c>
      <c r="B35" s="98"/>
      <c r="C35" s="98"/>
      <c r="D35" s="98"/>
      <c r="E35" s="99"/>
    </row>
    <row r="36" spans="1:5" ht="51" customHeight="1">
      <c r="A36" s="90" t="s">
        <v>68</v>
      </c>
      <c r="B36" s="91"/>
      <c r="C36" s="100" t="s">
        <v>3</v>
      </c>
      <c r="D36" s="101"/>
      <c r="E36" s="3">
        <v>0.66</v>
      </c>
    </row>
    <row r="37" spans="1:5" ht="51" customHeight="1">
      <c r="A37" s="85" t="s">
        <v>40</v>
      </c>
      <c r="B37" s="86"/>
      <c r="C37" s="100" t="s">
        <v>29</v>
      </c>
      <c r="D37" s="101"/>
      <c r="E37" s="3">
        <v>0.4</v>
      </c>
    </row>
    <row r="38" spans="1:5" ht="51" customHeight="1">
      <c r="A38" s="85" t="s">
        <v>41</v>
      </c>
      <c r="B38" s="86"/>
      <c r="C38" s="100" t="s">
        <v>42</v>
      </c>
      <c r="D38" s="101"/>
      <c r="E38" s="3">
        <v>0.4</v>
      </c>
    </row>
    <row r="39" spans="1:5" ht="15">
      <c r="A39" s="92" t="s">
        <v>30</v>
      </c>
      <c r="B39" s="93"/>
      <c r="C39" s="94" t="s">
        <v>43</v>
      </c>
      <c r="D39" s="94"/>
      <c r="E39" s="11">
        <v>0.08</v>
      </c>
    </row>
    <row r="40" spans="1:5" ht="15">
      <c r="A40" s="95" t="s">
        <v>35</v>
      </c>
      <c r="B40" s="96"/>
      <c r="C40" s="92"/>
      <c r="D40" s="93"/>
      <c r="E40" s="24">
        <f>E36+E37+E38+E39</f>
        <v>1.54</v>
      </c>
    </row>
    <row r="41" spans="1:5" ht="15">
      <c r="A41" s="104" t="s">
        <v>148</v>
      </c>
      <c r="B41" s="117"/>
      <c r="C41" s="118"/>
      <c r="D41" s="119"/>
      <c r="E41" s="24">
        <f>7877.5*E40</f>
        <v>12131.35</v>
      </c>
    </row>
    <row r="42" spans="1:5" ht="15">
      <c r="A42" s="104" t="s">
        <v>149</v>
      </c>
      <c r="B42" s="117"/>
      <c r="C42" s="118"/>
      <c r="D42" s="119"/>
      <c r="E42" s="24">
        <f>E41*12</f>
        <v>145576.2</v>
      </c>
    </row>
    <row r="43" spans="1:5" ht="15">
      <c r="A43" s="97" t="s">
        <v>63</v>
      </c>
      <c r="B43" s="98"/>
      <c r="C43" s="98"/>
      <c r="D43" s="99"/>
      <c r="E43" s="6"/>
    </row>
    <row r="44" spans="1:5" ht="15">
      <c r="A44" s="94" t="s">
        <v>44</v>
      </c>
      <c r="B44" s="94"/>
      <c r="C44" s="97" t="s">
        <v>32</v>
      </c>
      <c r="D44" s="99"/>
      <c r="E44" s="58">
        <v>0.84</v>
      </c>
    </row>
    <row r="45" spans="1:5" ht="24.75" customHeight="1">
      <c r="A45" s="90" t="s">
        <v>33</v>
      </c>
      <c r="B45" s="91"/>
      <c r="C45" s="85" t="s">
        <v>45</v>
      </c>
      <c r="D45" s="86"/>
      <c r="E45" s="3">
        <v>3.08</v>
      </c>
    </row>
    <row r="46" spans="1:5" ht="99" customHeight="1">
      <c r="A46" s="90" t="s">
        <v>47</v>
      </c>
      <c r="B46" s="91"/>
      <c r="C46" s="85" t="s">
        <v>48</v>
      </c>
      <c r="D46" s="86"/>
      <c r="E46" s="3">
        <v>0.37</v>
      </c>
    </row>
    <row r="47" spans="1:5" ht="18.75" customHeight="1">
      <c r="A47" s="85" t="s">
        <v>49</v>
      </c>
      <c r="B47" s="86"/>
      <c r="C47" s="85" t="s">
        <v>50</v>
      </c>
      <c r="D47" s="86"/>
      <c r="E47" s="3">
        <v>0.1</v>
      </c>
    </row>
    <row r="48" spans="1:5" ht="18.75" customHeight="1">
      <c r="A48" s="85" t="s">
        <v>51</v>
      </c>
      <c r="B48" s="86"/>
      <c r="C48" s="85" t="s">
        <v>52</v>
      </c>
      <c r="D48" s="86"/>
      <c r="E48" s="3">
        <v>0.07</v>
      </c>
    </row>
    <row r="49" spans="1:5" ht="22.5" customHeight="1">
      <c r="A49" s="81" t="s">
        <v>35</v>
      </c>
      <c r="B49" s="82"/>
      <c r="C49" s="82"/>
      <c r="D49" s="83"/>
      <c r="E49" s="25">
        <f>E44+E45+E46+E47+E48</f>
        <v>4.46</v>
      </c>
    </row>
    <row r="50" spans="1:5" ht="22.5" customHeight="1">
      <c r="A50" s="104" t="s">
        <v>148</v>
      </c>
      <c r="B50" s="117"/>
      <c r="C50" s="118"/>
      <c r="D50" s="119"/>
      <c r="E50" s="25">
        <f>7877.5*E49</f>
        <v>35133.65</v>
      </c>
    </row>
    <row r="51" spans="1:5" ht="22.5" customHeight="1">
      <c r="A51" s="104" t="s">
        <v>149</v>
      </c>
      <c r="B51" s="117"/>
      <c r="C51" s="118"/>
      <c r="D51" s="119"/>
      <c r="E51" s="25">
        <f>E50*12</f>
        <v>421603.80000000005</v>
      </c>
    </row>
    <row r="52" spans="1:5" ht="22.5" customHeight="1">
      <c r="A52" s="87" t="s">
        <v>99</v>
      </c>
      <c r="B52" s="88"/>
      <c r="C52" s="88"/>
      <c r="D52" s="89"/>
      <c r="E52" s="25">
        <f>E11+E25+E29+E40+E49</f>
        <v>14.700000000000003</v>
      </c>
    </row>
    <row r="53" spans="1:5" ht="22.5" customHeight="1">
      <c r="A53" s="104" t="s">
        <v>148</v>
      </c>
      <c r="B53" s="117"/>
      <c r="C53" s="118"/>
      <c r="D53" s="119"/>
      <c r="E53" s="25">
        <f>7877.5*E52</f>
        <v>115799.25000000003</v>
      </c>
    </row>
    <row r="54" spans="1:5" ht="22.5" customHeight="1">
      <c r="A54" s="104" t="s">
        <v>149</v>
      </c>
      <c r="B54" s="117"/>
      <c r="C54" s="118"/>
      <c r="D54" s="119"/>
      <c r="E54" s="25">
        <f>E53*12</f>
        <v>1389591.0000000005</v>
      </c>
    </row>
    <row r="55" spans="1:5" ht="22.5" customHeight="1">
      <c r="A55" s="81" t="s">
        <v>53</v>
      </c>
      <c r="B55" s="82"/>
      <c r="C55" s="82"/>
      <c r="D55" s="83"/>
      <c r="E55" s="25">
        <f>E11+E25+E29+E31+E40+E49</f>
        <v>19.82</v>
      </c>
    </row>
    <row r="56" spans="1:5" ht="22.5" customHeight="1">
      <c r="A56" s="81" t="s">
        <v>151</v>
      </c>
      <c r="B56" s="115"/>
      <c r="C56" s="115"/>
      <c r="D56" s="116"/>
      <c r="E56" s="25">
        <v>16.27</v>
      </c>
    </row>
    <row r="57" spans="1:5" ht="22.5" customHeight="1">
      <c r="A57" s="81" t="s">
        <v>104</v>
      </c>
      <c r="B57" s="82"/>
      <c r="C57" s="82"/>
      <c r="D57" s="83"/>
      <c r="E57" s="30">
        <f>E53+E33</f>
        <v>152825.93500000003</v>
      </c>
    </row>
    <row r="58" spans="1:5" ht="22.5" customHeight="1">
      <c r="A58" s="81" t="s">
        <v>105</v>
      </c>
      <c r="B58" s="82"/>
      <c r="C58" s="82"/>
      <c r="D58" s="83"/>
      <c r="E58" s="25">
        <f>E57*12</f>
        <v>1833911.2200000002</v>
      </c>
    </row>
    <row r="60" spans="1:5" ht="15">
      <c r="A60" s="84" t="s">
        <v>94</v>
      </c>
      <c r="B60" s="84"/>
      <c r="C60" s="84"/>
      <c r="D60" s="84"/>
      <c r="E60" s="62"/>
    </row>
    <row r="61" ht="15">
      <c r="A61" t="s">
        <v>37</v>
      </c>
    </row>
  </sheetData>
  <sheetProtection/>
  <mergeCells count="85">
    <mergeCell ref="A57:D57"/>
    <mergeCell ref="A58:D58"/>
    <mergeCell ref="A60:D60"/>
    <mergeCell ref="A30:E30"/>
    <mergeCell ref="A31:B31"/>
    <mergeCell ref="C31:D31"/>
    <mergeCell ref="A55:D55"/>
    <mergeCell ref="A47:B47"/>
    <mergeCell ref="C47:D47"/>
    <mergeCell ref="A48:B48"/>
    <mergeCell ref="C48:D48"/>
    <mergeCell ref="A49:D49"/>
    <mergeCell ref="A52:D52"/>
    <mergeCell ref="A43:D43"/>
    <mergeCell ref="A44:B44"/>
    <mergeCell ref="C44:D44"/>
    <mergeCell ref="A45:B45"/>
    <mergeCell ref="C45:D45"/>
    <mergeCell ref="A46:B46"/>
    <mergeCell ref="C46:D46"/>
    <mergeCell ref="A38:B38"/>
    <mergeCell ref="C38:D38"/>
    <mergeCell ref="A39:B39"/>
    <mergeCell ref="C39:D39"/>
    <mergeCell ref="A40:B40"/>
    <mergeCell ref="C40:D40"/>
    <mergeCell ref="A25:B25"/>
    <mergeCell ref="C25:D25"/>
    <mergeCell ref="A28:E28"/>
    <mergeCell ref="A29:D29"/>
    <mergeCell ref="A35:E35"/>
    <mergeCell ref="A36:B36"/>
    <mergeCell ref="C36:D36"/>
    <mergeCell ref="A22:B22"/>
    <mergeCell ref="C22:D22"/>
    <mergeCell ref="A23:B23"/>
    <mergeCell ref="C23:D23"/>
    <mergeCell ref="A24:B24"/>
    <mergeCell ref="C24:D24"/>
    <mergeCell ref="A19:B19"/>
    <mergeCell ref="C19:D19"/>
    <mergeCell ref="A20:B20"/>
    <mergeCell ref="C20:D20"/>
    <mergeCell ref="A21:B21"/>
    <mergeCell ref="C21:D21"/>
    <mergeCell ref="A11:B11"/>
    <mergeCell ref="C11:D11"/>
    <mergeCell ref="A14:E14"/>
    <mergeCell ref="A15:B15"/>
    <mergeCell ref="C15:D15"/>
    <mergeCell ref="A16:B16"/>
    <mergeCell ref="C16:D16"/>
    <mergeCell ref="A12:D12"/>
    <mergeCell ref="A8:B8"/>
    <mergeCell ref="C8:D8"/>
    <mergeCell ref="A9:B9"/>
    <mergeCell ref="C9:D9"/>
    <mergeCell ref="A10:B10"/>
    <mergeCell ref="C10:D10"/>
    <mergeCell ref="A1:E3"/>
    <mergeCell ref="A5:B5"/>
    <mergeCell ref="C5:D5"/>
    <mergeCell ref="A6:E6"/>
    <mergeCell ref="A7:B7"/>
    <mergeCell ref="C7:D7"/>
    <mergeCell ref="A13:D13"/>
    <mergeCell ref="A26:D26"/>
    <mergeCell ref="A27:D27"/>
    <mergeCell ref="A41:D41"/>
    <mergeCell ref="A42:D42"/>
    <mergeCell ref="A50:D50"/>
    <mergeCell ref="A17:B17"/>
    <mergeCell ref="C17:D17"/>
    <mergeCell ref="A18:B18"/>
    <mergeCell ref="C18:D18"/>
    <mergeCell ref="A56:D56"/>
    <mergeCell ref="A51:D51"/>
    <mergeCell ref="A53:D53"/>
    <mergeCell ref="A54:D54"/>
    <mergeCell ref="A32:B32"/>
    <mergeCell ref="C32:D32"/>
    <mergeCell ref="A33:D33"/>
    <mergeCell ref="A34:D34"/>
    <mergeCell ref="A37:B37"/>
    <mergeCell ref="C37:D37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44"/>
  <sheetViews>
    <sheetView view="pageLayout" zoomScaleNormal="82" workbookViewId="0" topLeftCell="A1">
      <selection activeCell="A44" sqref="A44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12" t="s">
        <v>122</v>
      </c>
      <c r="B1" s="112"/>
      <c r="C1" s="112"/>
      <c r="D1" s="112"/>
      <c r="E1" s="112"/>
      <c r="F1" s="5"/>
      <c r="G1" s="5"/>
      <c r="H1" s="5"/>
      <c r="I1" s="5"/>
      <c r="J1" s="5"/>
      <c r="K1" s="5"/>
    </row>
    <row r="2" spans="1:5" ht="15">
      <c r="A2" s="112"/>
      <c r="B2" s="112"/>
      <c r="C2" s="112"/>
      <c r="D2" s="112"/>
      <c r="E2" s="112"/>
    </row>
    <row r="3" spans="1:5" ht="33" customHeight="1">
      <c r="A3" s="112"/>
      <c r="B3" s="112"/>
      <c r="C3" s="112"/>
      <c r="D3" s="112"/>
      <c r="E3" s="112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59">
        <v>0.4</v>
      </c>
    </row>
    <row r="8" spans="1:5" ht="35.25" customHeight="1">
      <c r="A8" s="90" t="s">
        <v>4</v>
      </c>
      <c r="B8" s="91"/>
      <c r="C8" s="92" t="s">
        <v>5</v>
      </c>
      <c r="D8" s="93"/>
      <c r="E8" s="18">
        <v>0.1</v>
      </c>
    </row>
    <row r="9" spans="1:5" ht="30" customHeight="1">
      <c r="A9" s="90" t="s">
        <v>6</v>
      </c>
      <c r="B9" s="91"/>
      <c r="C9" s="92" t="s">
        <v>7</v>
      </c>
      <c r="D9" s="93"/>
      <c r="E9" s="4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58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0.6000000000000001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58">
        <v>1.41</v>
      </c>
    </row>
    <row r="14" spans="1:5" ht="15">
      <c r="A14" s="92" t="s">
        <v>12</v>
      </c>
      <c r="B14" s="93"/>
      <c r="C14" s="92" t="s">
        <v>13</v>
      </c>
      <c r="D14" s="93"/>
      <c r="E14" s="58">
        <v>0.58</v>
      </c>
    </row>
    <row r="15" spans="1:5" ht="15">
      <c r="A15" s="92" t="s">
        <v>14</v>
      </c>
      <c r="B15" s="93"/>
      <c r="C15" s="92" t="s">
        <v>13</v>
      </c>
      <c r="D15" s="93"/>
      <c r="E15" s="58">
        <v>0.18</v>
      </c>
    </row>
    <row r="16" spans="1:5" ht="15">
      <c r="A16" s="92" t="s">
        <v>15</v>
      </c>
      <c r="B16" s="93"/>
      <c r="C16" s="92" t="s">
        <v>16</v>
      </c>
      <c r="D16" s="93"/>
      <c r="E16" s="58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58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59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59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58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58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59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3.67</v>
      </c>
    </row>
    <row r="26" spans="1:5" ht="15">
      <c r="A26" s="97" t="s">
        <v>28</v>
      </c>
      <c r="B26" s="98"/>
      <c r="C26" s="98"/>
      <c r="D26" s="98"/>
      <c r="E26" s="99"/>
    </row>
    <row r="27" spans="1:5" ht="51" customHeight="1">
      <c r="A27" s="90" t="s">
        <v>68</v>
      </c>
      <c r="B27" s="91"/>
      <c r="C27" s="100" t="s">
        <v>3</v>
      </c>
      <c r="D27" s="101"/>
      <c r="E27" s="3">
        <v>0.66</v>
      </c>
    </row>
    <row r="28" spans="1:5" ht="51" customHeight="1">
      <c r="A28" s="85" t="s">
        <v>40</v>
      </c>
      <c r="B28" s="86"/>
      <c r="C28" s="100" t="s">
        <v>29</v>
      </c>
      <c r="D28" s="101"/>
      <c r="E28" s="3">
        <v>0.4</v>
      </c>
    </row>
    <row r="29" spans="1:5" ht="51" customHeight="1">
      <c r="A29" s="85" t="s">
        <v>41</v>
      </c>
      <c r="B29" s="86"/>
      <c r="C29" s="100" t="s">
        <v>42</v>
      </c>
      <c r="D29" s="101"/>
      <c r="E29" s="3">
        <v>0.4</v>
      </c>
    </row>
    <row r="30" spans="1:5" ht="15">
      <c r="A30" s="92" t="s">
        <v>30</v>
      </c>
      <c r="B30" s="93"/>
      <c r="C30" s="94" t="s">
        <v>43</v>
      </c>
      <c r="D30" s="94"/>
      <c r="E30" s="11">
        <v>0.08</v>
      </c>
    </row>
    <row r="31" spans="1:5" ht="15">
      <c r="A31" s="95" t="s">
        <v>35</v>
      </c>
      <c r="B31" s="96"/>
      <c r="C31" s="92"/>
      <c r="D31" s="93"/>
      <c r="E31" s="24">
        <f>E27+E28+E29+E30</f>
        <v>1.54</v>
      </c>
    </row>
    <row r="32" spans="1:5" ht="15">
      <c r="A32" s="97" t="s">
        <v>31</v>
      </c>
      <c r="B32" s="98"/>
      <c r="C32" s="98"/>
      <c r="D32" s="99"/>
      <c r="E32" s="6"/>
    </row>
    <row r="33" spans="1:5" ht="15">
      <c r="A33" s="94" t="s">
        <v>44</v>
      </c>
      <c r="B33" s="94"/>
      <c r="C33" s="97" t="s">
        <v>32</v>
      </c>
      <c r="D33" s="99"/>
      <c r="E33" s="58">
        <v>0.84</v>
      </c>
    </row>
    <row r="34" spans="1:5" ht="24.75" customHeight="1">
      <c r="A34" s="90" t="s">
        <v>33</v>
      </c>
      <c r="B34" s="91"/>
      <c r="C34" s="85" t="s">
        <v>45</v>
      </c>
      <c r="D34" s="86"/>
      <c r="E34" s="3">
        <v>3.08</v>
      </c>
    </row>
    <row r="35" spans="1:5" ht="99" customHeight="1">
      <c r="A35" s="90" t="s">
        <v>47</v>
      </c>
      <c r="B35" s="91"/>
      <c r="C35" s="85" t="s">
        <v>48</v>
      </c>
      <c r="D35" s="86"/>
      <c r="E35" s="3">
        <v>0.37</v>
      </c>
    </row>
    <row r="36" spans="1:5" ht="18.75" customHeight="1">
      <c r="A36" s="85" t="s">
        <v>49</v>
      </c>
      <c r="B36" s="86"/>
      <c r="C36" s="85" t="s">
        <v>50</v>
      </c>
      <c r="D36" s="86"/>
      <c r="E36" s="3">
        <v>0.1</v>
      </c>
    </row>
    <row r="37" spans="1:5" ht="18.75" customHeight="1">
      <c r="A37" s="85" t="s">
        <v>51</v>
      </c>
      <c r="B37" s="86"/>
      <c r="C37" s="85" t="s">
        <v>52</v>
      </c>
      <c r="D37" s="86"/>
      <c r="E37" s="3">
        <v>0.07</v>
      </c>
    </row>
    <row r="38" spans="1:5" ht="22.5" customHeight="1">
      <c r="A38" s="81" t="s">
        <v>35</v>
      </c>
      <c r="B38" s="82"/>
      <c r="C38" s="82"/>
      <c r="D38" s="83"/>
      <c r="E38" s="25">
        <f>E33+E34+E35+E36+E37</f>
        <v>4.46</v>
      </c>
    </row>
    <row r="39" spans="1:5" ht="22.5" customHeight="1">
      <c r="A39" s="87" t="s">
        <v>99</v>
      </c>
      <c r="B39" s="88"/>
      <c r="C39" s="88"/>
      <c r="D39" s="89"/>
      <c r="E39" s="25">
        <f>E11+E23+E25+E31+E38</f>
        <v>14.700000000000003</v>
      </c>
    </row>
    <row r="40" spans="1:5" ht="22.5" customHeight="1">
      <c r="A40" s="81" t="s">
        <v>104</v>
      </c>
      <c r="B40" s="82"/>
      <c r="C40" s="82"/>
      <c r="D40" s="83"/>
      <c r="E40" s="25">
        <f>3300.9*E39</f>
        <v>48523.23000000001</v>
      </c>
    </row>
    <row r="41" spans="1:5" ht="22.5" customHeight="1">
      <c r="A41" s="81" t="s">
        <v>105</v>
      </c>
      <c r="B41" s="82"/>
      <c r="C41" s="82"/>
      <c r="D41" s="83"/>
      <c r="E41" s="25">
        <f>E40*12</f>
        <v>582278.7600000001</v>
      </c>
    </row>
    <row r="43" spans="1:5" ht="15">
      <c r="A43" s="84" t="s">
        <v>123</v>
      </c>
      <c r="B43" s="84"/>
      <c r="C43" s="84"/>
      <c r="D43" s="84"/>
      <c r="E43" s="62"/>
    </row>
    <row r="44" ht="15">
      <c r="A44" t="s">
        <v>37</v>
      </c>
    </row>
  </sheetData>
  <sheetProtection/>
  <mergeCells count="66">
    <mergeCell ref="A41:D41"/>
    <mergeCell ref="A43:D43"/>
    <mergeCell ref="A37:B37"/>
    <mergeCell ref="C37:D37"/>
    <mergeCell ref="A38:D38"/>
    <mergeCell ref="A39:D39"/>
    <mergeCell ref="A40:D40"/>
    <mergeCell ref="A34:B34"/>
    <mergeCell ref="C34:D34"/>
    <mergeCell ref="A35:B35"/>
    <mergeCell ref="C35:D35"/>
    <mergeCell ref="A36:B36"/>
    <mergeCell ref="C36:D36"/>
    <mergeCell ref="A30:B30"/>
    <mergeCell ref="C30:D30"/>
    <mergeCell ref="A31:B31"/>
    <mergeCell ref="C31:D31"/>
    <mergeCell ref="A32:D32"/>
    <mergeCell ref="A33:B33"/>
    <mergeCell ref="C33:D33"/>
    <mergeCell ref="A27:B27"/>
    <mergeCell ref="C27:D27"/>
    <mergeCell ref="A28:B28"/>
    <mergeCell ref="C28:D28"/>
    <mergeCell ref="A29:B29"/>
    <mergeCell ref="C29:D29"/>
    <mergeCell ref="A24:E24"/>
    <mergeCell ref="A25:D25"/>
    <mergeCell ref="A26:E26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1:B11"/>
    <mergeCell ref="C11:D11"/>
    <mergeCell ref="A12:E12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1:E3"/>
    <mergeCell ref="A5:B5"/>
    <mergeCell ref="C5:D5"/>
    <mergeCell ref="A6:E6"/>
    <mergeCell ref="A7:B7"/>
    <mergeCell ref="C7:D7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44"/>
  <sheetViews>
    <sheetView view="pageLayout" zoomScaleNormal="82" workbookViewId="0" topLeftCell="A31">
      <selection activeCell="E40" sqref="E40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124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18.75" customHeight="1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59">
        <v>0.4</v>
      </c>
    </row>
    <row r="8" spans="1:5" ht="35.25" customHeight="1">
      <c r="A8" s="90" t="s">
        <v>4</v>
      </c>
      <c r="B8" s="91"/>
      <c r="C8" s="92" t="s">
        <v>5</v>
      </c>
      <c r="D8" s="93"/>
      <c r="E8" s="3">
        <v>0.1</v>
      </c>
    </row>
    <row r="9" spans="1:5" ht="42.75" customHeight="1">
      <c r="A9" s="90" t="s">
        <v>83</v>
      </c>
      <c r="B9" s="91"/>
      <c r="C9" s="92" t="s">
        <v>7</v>
      </c>
      <c r="D9" s="93"/>
      <c r="E9" s="14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58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0.6000000000000001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58">
        <v>1.41</v>
      </c>
    </row>
    <row r="14" spans="1:5" ht="15">
      <c r="A14" s="92" t="s">
        <v>12</v>
      </c>
      <c r="B14" s="93"/>
      <c r="C14" s="92" t="s">
        <v>13</v>
      </c>
      <c r="D14" s="93"/>
      <c r="E14" s="58">
        <v>0.58</v>
      </c>
    </row>
    <row r="15" spans="1:5" ht="15">
      <c r="A15" s="92" t="s">
        <v>14</v>
      </c>
      <c r="B15" s="93"/>
      <c r="C15" s="92" t="s">
        <v>13</v>
      </c>
      <c r="D15" s="93"/>
      <c r="E15" s="58">
        <v>0.18</v>
      </c>
    </row>
    <row r="16" spans="1:5" ht="15">
      <c r="A16" s="92" t="s">
        <v>15</v>
      </c>
      <c r="B16" s="93"/>
      <c r="C16" s="92" t="s">
        <v>16</v>
      </c>
      <c r="D16" s="93"/>
      <c r="E16" s="58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58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59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59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58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58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59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3.48</v>
      </c>
    </row>
    <row r="26" spans="1:5" ht="15">
      <c r="A26" s="97" t="s">
        <v>28</v>
      </c>
      <c r="B26" s="98"/>
      <c r="C26" s="98"/>
      <c r="D26" s="98"/>
      <c r="E26" s="99"/>
    </row>
    <row r="27" spans="1:5" ht="52.5" customHeight="1">
      <c r="A27" s="90" t="s">
        <v>69</v>
      </c>
      <c r="B27" s="91"/>
      <c r="C27" s="100" t="s">
        <v>3</v>
      </c>
      <c r="D27" s="101"/>
      <c r="E27" s="3">
        <v>0.61</v>
      </c>
    </row>
    <row r="28" spans="1:5" ht="51" customHeight="1">
      <c r="A28" s="85" t="s">
        <v>40</v>
      </c>
      <c r="B28" s="86"/>
      <c r="C28" s="100" t="s">
        <v>29</v>
      </c>
      <c r="D28" s="101"/>
      <c r="E28" s="3">
        <v>0.35</v>
      </c>
    </row>
    <row r="29" spans="1:5" ht="51" customHeight="1">
      <c r="A29" s="85" t="s">
        <v>41</v>
      </c>
      <c r="B29" s="86"/>
      <c r="C29" s="100" t="s">
        <v>42</v>
      </c>
      <c r="D29" s="101"/>
      <c r="E29" s="3">
        <v>0.35</v>
      </c>
    </row>
    <row r="30" spans="1:5" ht="15">
      <c r="A30" s="92" t="s">
        <v>30</v>
      </c>
      <c r="B30" s="93"/>
      <c r="C30" s="94" t="s">
        <v>43</v>
      </c>
      <c r="D30" s="94"/>
      <c r="E30" s="11">
        <v>0.08</v>
      </c>
    </row>
    <row r="31" spans="1:5" ht="15">
      <c r="A31" s="95" t="s">
        <v>35</v>
      </c>
      <c r="B31" s="96"/>
      <c r="C31" s="92"/>
      <c r="D31" s="93"/>
      <c r="E31" s="24">
        <f>E27+E28+E29+E30</f>
        <v>1.3900000000000001</v>
      </c>
    </row>
    <row r="32" spans="1:5" ht="15">
      <c r="A32" s="97" t="s">
        <v>31</v>
      </c>
      <c r="B32" s="98"/>
      <c r="C32" s="98"/>
      <c r="D32" s="99"/>
      <c r="E32" s="6"/>
    </row>
    <row r="33" spans="1:5" ht="15">
      <c r="A33" s="94" t="s">
        <v>44</v>
      </c>
      <c r="B33" s="94"/>
      <c r="C33" s="97" t="s">
        <v>32</v>
      </c>
      <c r="D33" s="99"/>
      <c r="E33" s="58">
        <v>0.84</v>
      </c>
    </row>
    <row r="34" spans="1:5" ht="24.75" customHeight="1">
      <c r="A34" s="90" t="s">
        <v>33</v>
      </c>
      <c r="B34" s="91"/>
      <c r="C34" s="85" t="s">
        <v>45</v>
      </c>
      <c r="D34" s="86"/>
      <c r="E34" s="3">
        <v>2.69</v>
      </c>
    </row>
    <row r="35" spans="1:5" ht="95.25" customHeight="1">
      <c r="A35" s="90" t="s">
        <v>47</v>
      </c>
      <c r="B35" s="91"/>
      <c r="C35" s="85" t="s">
        <v>48</v>
      </c>
      <c r="D35" s="86"/>
      <c r="E35" s="3">
        <v>0.37</v>
      </c>
    </row>
    <row r="36" spans="1:5" ht="30" customHeight="1">
      <c r="A36" s="85" t="s">
        <v>49</v>
      </c>
      <c r="B36" s="86"/>
      <c r="C36" s="85" t="s">
        <v>50</v>
      </c>
      <c r="D36" s="86"/>
      <c r="E36" s="3">
        <v>0.1</v>
      </c>
    </row>
    <row r="37" spans="1:5" ht="34.5" customHeight="1">
      <c r="A37" s="85" t="s">
        <v>51</v>
      </c>
      <c r="B37" s="86"/>
      <c r="C37" s="85" t="s">
        <v>52</v>
      </c>
      <c r="D37" s="86"/>
      <c r="E37" s="3">
        <v>0.07</v>
      </c>
    </row>
    <row r="38" spans="1:5" ht="22.5" customHeight="1">
      <c r="A38" s="81" t="s">
        <v>35</v>
      </c>
      <c r="B38" s="82"/>
      <c r="C38" s="82"/>
      <c r="D38" s="83"/>
      <c r="E38" s="25">
        <f>E33+E34+E35+E36+E37</f>
        <v>4.07</v>
      </c>
    </row>
    <row r="39" spans="1:5" ht="22.5" customHeight="1">
      <c r="A39" s="87" t="s">
        <v>99</v>
      </c>
      <c r="B39" s="88"/>
      <c r="C39" s="88"/>
      <c r="D39" s="89"/>
      <c r="E39" s="25">
        <f>E11+E23+E25+E31+E38</f>
        <v>13.970000000000002</v>
      </c>
    </row>
    <row r="40" spans="1:5" ht="22.5" customHeight="1">
      <c r="A40" s="81" t="s">
        <v>104</v>
      </c>
      <c r="B40" s="82"/>
      <c r="C40" s="82"/>
      <c r="D40" s="83"/>
      <c r="E40" s="30">
        <f>E39*4202.6</f>
        <v>58710.322000000015</v>
      </c>
    </row>
    <row r="41" spans="1:5" ht="22.5" customHeight="1">
      <c r="A41" s="81" t="s">
        <v>105</v>
      </c>
      <c r="B41" s="82"/>
      <c r="C41" s="82"/>
      <c r="D41" s="83"/>
      <c r="E41" s="29">
        <f>E40*12</f>
        <v>704523.8640000002</v>
      </c>
    </row>
    <row r="43" spans="1:5" ht="15">
      <c r="A43" s="84" t="s">
        <v>93</v>
      </c>
      <c r="B43" s="84"/>
      <c r="C43" s="84"/>
      <c r="D43" s="84"/>
      <c r="E43" s="62"/>
    </row>
    <row r="44" ht="15">
      <c r="A44" t="s">
        <v>37</v>
      </c>
    </row>
  </sheetData>
  <sheetProtection/>
  <mergeCells count="66">
    <mergeCell ref="A40:D40"/>
    <mergeCell ref="A41:D41"/>
    <mergeCell ref="A43:D43"/>
    <mergeCell ref="A36:B36"/>
    <mergeCell ref="C36:D36"/>
    <mergeCell ref="A37:B37"/>
    <mergeCell ref="C37:D37"/>
    <mergeCell ref="A38:D38"/>
    <mergeCell ref="A39:D39"/>
    <mergeCell ref="A32:D32"/>
    <mergeCell ref="A33:B33"/>
    <mergeCell ref="C33:D33"/>
    <mergeCell ref="A34:B34"/>
    <mergeCell ref="C34:D34"/>
    <mergeCell ref="A35:B35"/>
    <mergeCell ref="C35:D35"/>
    <mergeCell ref="A29:B29"/>
    <mergeCell ref="C29:D29"/>
    <mergeCell ref="A30:B30"/>
    <mergeCell ref="C30:D30"/>
    <mergeCell ref="A31:B31"/>
    <mergeCell ref="C31:D31"/>
    <mergeCell ref="A24:E24"/>
    <mergeCell ref="A25:D25"/>
    <mergeCell ref="A26:E26"/>
    <mergeCell ref="A27:B27"/>
    <mergeCell ref="C27:D27"/>
    <mergeCell ref="A28:B28"/>
    <mergeCell ref="C28:D28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1:B11"/>
    <mergeCell ref="C11:D11"/>
    <mergeCell ref="A12:E12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1:E3"/>
    <mergeCell ref="A5:B5"/>
    <mergeCell ref="C5:D5"/>
    <mergeCell ref="A6:E6"/>
    <mergeCell ref="A7:B7"/>
    <mergeCell ref="C7:D7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view="pageLayout" zoomScaleNormal="82" workbookViewId="0" topLeftCell="A31">
      <selection activeCell="A43" sqref="A43:D44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5.8515625" style="0" customWidth="1"/>
    <col min="5" max="5" width="16.28125" style="0" customWidth="1"/>
    <col min="6" max="10" width="9.140625" style="0" customWidth="1"/>
  </cols>
  <sheetData>
    <row r="1" spans="1:11" ht="15" customHeight="1">
      <c r="A1" s="109" t="s">
        <v>136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34.5" customHeight="1">
      <c r="A3" s="109"/>
      <c r="B3" s="109"/>
      <c r="C3" s="109"/>
      <c r="D3" s="109"/>
      <c r="E3" s="109"/>
    </row>
    <row r="4" spans="1:5" ht="15" customHeight="1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65">
        <v>0.4</v>
      </c>
    </row>
    <row r="8" spans="1:5" ht="35.25" customHeight="1">
      <c r="A8" s="90" t="s">
        <v>4</v>
      </c>
      <c r="B8" s="91"/>
      <c r="C8" s="92" t="s">
        <v>5</v>
      </c>
      <c r="D8" s="93"/>
      <c r="E8" s="18">
        <v>0.1</v>
      </c>
    </row>
    <row r="9" spans="1:5" ht="30" customHeight="1">
      <c r="A9" s="90" t="s">
        <v>6</v>
      </c>
      <c r="B9" s="91"/>
      <c r="C9" s="92" t="s">
        <v>7</v>
      </c>
      <c r="D9" s="93"/>
      <c r="E9" s="4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64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0.6000000000000001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64">
        <v>1.41</v>
      </c>
    </row>
    <row r="14" spans="1:5" ht="15">
      <c r="A14" s="92" t="s">
        <v>12</v>
      </c>
      <c r="B14" s="93"/>
      <c r="C14" s="92" t="s">
        <v>13</v>
      </c>
      <c r="D14" s="93"/>
      <c r="E14" s="64">
        <v>0.58</v>
      </c>
    </row>
    <row r="15" spans="1:5" ht="15">
      <c r="A15" s="92" t="s">
        <v>14</v>
      </c>
      <c r="B15" s="93"/>
      <c r="C15" s="92" t="s">
        <v>13</v>
      </c>
      <c r="D15" s="93"/>
      <c r="E15" s="64">
        <v>0.18</v>
      </c>
    </row>
    <row r="16" spans="1:5" ht="15">
      <c r="A16" s="92" t="s">
        <v>15</v>
      </c>
      <c r="B16" s="93"/>
      <c r="C16" s="92" t="s">
        <v>16</v>
      </c>
      <c r="D16" s="93"/>
      <c r="E16" s="64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64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65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65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64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64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65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3.67</v>
      </c>
    </row>
    <row r="26" spans="1:5" ht="15">
      <c r="A26" s="97" t="s">
        <v>59</v>
      </c>
      <c r="B26" s="98"/>
      <c r="C26" s="98"/>
      <c r="D26" s="98"/>
      <c r="E26" s="99"/>
    </row>
    <row r="27" spans="1:5" ht="27.75" customHeight="1">
      <c r="A27" s="90" t="s">
        <v>60</v>
      </c>
      <c r="B27" s="91"/>
      <c r="C27" s="90" t="s">
        <v>61</v>
      </c>
      <c r="D27" s="91"/>
      <c r="E27" s="66">
        <v>1.57</v>
      </c>
    </row>
    <row r="28" spans="1:5" ht="15" customHeight="1">
      <c r="A28" s="97" t="s">
        <v>62</v>
      </c>
      <c r="B28" s="98"/>
      <c r="C28" s="98"/>
      <c r="D28" s="98"/>
      <c r="E28" s="99"/>
    </row>
    <row r="29" spans="1:5" ht="51" customHeight="1">
      <c r="A29" s="90" t="s">
        <v>68</v>
      </c>
      <c r="B29" s="91"/>
      <c r="C29" s="100" t="s">
        <v>3</v>
      </c>
      <c r="D29" s="101"/>
      <c r="E29" s="3">
        <v>0.66</v>
      </c>
    </row>
    <row r="30" spans="1:5" ht="51" customHeight="1">
      <c r="A30" s="85" t="s">
        <v>40</v>
      </c>
      <c r="B30" s="86"/>
      <c r="C30" s="100" t="s">
        <v>29</v>
      </c>
      <c r="D30" s="101"/>
      <c r="E30" s="3">
        <v>0.4</v>
      </c>
    </row>
    <row r="31" spans="1:5" ht="51" customHeight="1">
      <c r="A31" s="85" t="s">
        <v>41</v>
      </c>
      <c r="B31" s="86"/>
      <c r="C31" s="100" t="s">
        <v>42</v>
      </c>
      <c r="D31" s="101"/>
      <c r="E31" s="3">
        <v>0.4</v>
      </c>
    </row>
    <row r="32" spans="1:5" ht="15">
      <c r="A32" s="92" t="s">
        <v>30</v>
      </c>
      <c r="B32" s="93"/>
      <c r="C32" s="94" t="s">
        <v>43</v>
      </c>
      <c r="D32" s="94"/>
      <c r="E32" s="11">
        <v>0.08</v>
      </c>
    </row>
    <row r="33" spans="1:5" ht="15">
      <c r="A33" s="95" t="s">
        <v>35</v>
      </c>
      <c r="B33" s="96"/>
      <c r="C33" s="92"/>
      <c r="D33" s="93"/>
      <c r="E33" s="24">
        <f>E29+E30+E31+E32</f>
        <v>1.54</v>
      </c>
    </row>
    <row r="34" spans="1:5" ht="15">
      <c r="A34" s="97" t="s">
        <v>63</v>
      </c>
      <c r="B34" s="98"/>
      <c r="C34" s="98"/>
      <c r="D34" s="99"/>
      <c r="E34" s="6"/>
    </row>
    <row r="35" spans="1:5" ht="15">
      <c r="A35" s="94" t="s">
        <v>44</v>
      </c>
      <c r="B35" s="94"/>
      <c r="C35" s="97" t="s">
        <v>32</v>
      </c>
      <c r="D35" s="99"/>
      <c r="E35" s="64">
        <v>0.84</v>
      </c>
    </row>
    <row r="36" spans="1:5" ht="24.75" customHeight="1">
      <c r="A36" s="90" t="s">
        <v>33</v>
      </c>
      <c r="B36" s="91"/>
      <c r="C36" s="85" t="s">
        <v>45</v>
      </c>
      <c r="D36" s="86"/>
      <c r="E36" s="3">
        <v>3.08</v>
      </c>
    </row>
    <row r="37" spans="1:5" ht="93" customHeight="1">
      <c r="A37" s="90" t="s">
        <v>47</v>
      </c>
      <c r="B37" s="91"/>
      <c r="C37" s="85" t="s">
        <v>48</v>
      </c>
      <c r="D37" s="86"/>
      <c r="E37" s="3">
        <v>0.37</v>
      </c>
    </row>
    <row r="38" spans="1:5" ht="18.75" customHeight="1">
      <c r="A38" s="85" t="s">
        <v>49</v>
      </c>
      <c r="B38" s="86"/>
      <c r="C38" s="85" t="s">
        <v>50</v>
      </c>
      <c r="D38" s="86"/>
      <c r="E38" s="3">
        <v>0.1</v>
      </c>
    </row>
    <row r="39" spans="1:5" ht="18.75" customHeight="1">
      <c r="A39" s="85" t="s">
        <v>51</v>
      </c>
      <c r="B39" s="86"/>
      <c r="C39" s="85" t="s">
        <v>52</v>
      </c>
      <c r="D39" s="86"/>
      <c r="E39" s="3">
        <v>0.07</v>
      </c>
    </row>
    <row r="40" spans="1:5" ht="22.5" customHeight="1">
      <c r="A40" s="81" t="s">
        <v>35</v>
      </c>
      <c r="B40" s="82"/>
      <c r="C40" s="82"/>
      <c r="D40" s="83"/>
      <c r="E40" s="25">
        <f>E35+E36+E37+E38+E39</f>
        <v>4.46</v>
      </c>
    </row>
    <row r="41" spans="1:5" ht="22.5" customHeight="1">
      <c r="A41" s="81" t="s">
        <v>100</v>
      </c>
      <c r="B41" s="82"/>
      <c r="C41" s="82"/>
      <c r="D41" s="83"/>
      <c r="E41" s="25">
        <f>E11+E23+E25+E33+E40</f>
        <v>14.700000000000003</v>
      </c>
    </row>
    <row r="42" spans="1:5" ht="22.5" customHeight="1">
      <c r="A42" s="81" t="s">
        <v>103</v>
      </c>
      <c r="B42" s="82"/>
      <c r="C42" s="82"/>
      <c r="D42" s="83"/>
      <c r="E42" s="25">
        <f>E11+E23+E25+E27+E33+E40</f>
        <v>16.270000000000003</v>
      </c>
    </row>
    <row r="43" spans="1:5" ht="22.5" customHeight="1">
      <c r="A43" s="68"/>
      <c r="B43" s="68"/>
      <c r="C43" s="68"/>
      <c r="D43" s="68"/>
      <c r="E43" s="69"/>
    </row>
    <row r="44" spans="1:5" ht="22.5" customHeight="1">
      <c r="A44" s="68"/>
      <c r="B44" s="68"/>
      <c r="C44" s="68"/>
      <c r="D44" s="68"/>
      <c r="E44" s="69"/>
    </row>
    <row r="46" spans="1:5" ht="15">
      <c r="A46" s="84" t="s">
        <v>94</v>
      </c>
      <c r="B46" s="84"/>
      <c r="C46" s="84"/>
      <c r="D46" s="84"/>
      <c r="E46" s="67"/>
    </row>
    <row r="47" ht="15">
      <c r="A47" t="s">
        <v>37</v>
      </c>
    </row>
  </sheetData>
  <sheetProtection/>
  <mergeCells count="68">
    <mergeCell ref="A46:D46"/>
    <mergeCell ref="A39:B39"/>
    <mergeCell ref="C39:D39"/>
    <mergeCell ref="A40:D40"/>
    <mergeCell ref="A41:D41"/>
    <mergeCell ref="A42:D42"/>
    <mergeCell ref="A36:B36"/>
    <mergeCell ref="C36:D36"/>
    <mergeCell ref="A37:B37"/>
    <mergeCell ref="C37:D37"/>
    <mergeCell ref="A38:B38"/>
    <mergeCell ref="C38:D38"/>
    <mergeCell ref="A32:B32"/>
    <mergeCell ref="C32:D32"/>
    <mergeCell ref="A33:B33"/>
    <mergeCell ref="C33:D33"/>
    <mergeCell ref="A34:D34"/>
    <mergeCell ref="A35:B35"/>
    <mergeCell ref="C35:D35"/>
    <mergeCell ref="A29:B29"/>
    <mergeCell ref="C29:D29"/>
    <mergeCell ref="A30:B30"/>
    <mergeCell ref="C30:D30"/>
    <mergeCell ref="A31:B31"/>
    <mergeCell ref="C31:D31"/>
    <mergeCell ref="A24:E24"/>
    <mergeCell ref="A25:D25"/>
    <mergeCell ref="A26:E26"/>
    <mergeCell ref="A27:B27"/>
    <mergeCell ref="C27:D27"/>
    <mergeCell ref="A28:E28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1:B11"/>
    <mergeCell ref="C11:D11"/>
    <mergeCell ref="A12:E12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1:E3"/>
    <mergeCell ref="A5:B5"/>
    <mergeCell ref="C5:D5"/>
    <mergeCell ref="A6:E6"/>
    <mergeCell ref="A7:B7"/>
    <mergeCell ref="C7:D7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44"/>
  <sheetViews>
    <sheetView view="pageLayout" zoomScaleNormal="82" workbookViewId="0" topLeftCell="A28">
      <selection activeCell="E41" sqref="E41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125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18.75" customHeight="1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59">
        <v>0.4</v>
      </c>
    </row>
    <row r="8" spans="1:5" ht="35.25" customHeight="1">
      <c r="A8" s="90" t="s">
        <v>4</v>
      </c>
      <c r="B8" s="91"/>
      <c r="C8" s="92" t="s">
        <v>5</v>
      </c>
      <c r="D8" s="93"/>
      <c r="E8" s="3">
        <v>0.1</v>
      </c>
    </row>
    <row r="9" spans="1:5" ht="42.75" customHeight="1">
      <c r="A9" s="90" t="s">
        <v>83</v>
      </c>
      <c r="B9" s="91"/>
      <c r="C9" s="92" t="s">
        <v>7</v>
      </c>
      <c r="D9" s="93"/>
      <c r="E9" s="14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58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0.6000000000000001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58">
        <v>1.41</v>
      </c>
    </row>
    <row r="14" spans="1:5" ht="15">
      <c r="A14" s="92" t="s">
        <v>12</v>
      </c>
      <c r="B14" s="93"/>
      <c r="C14" s="92" t="s">
        <v>13</v>
      </c>
      <c r="D14" s="93"/>
      <c r="E14" s="58">
        <v>0.58</v>
      </c>
    </row>
    <row r="15" spans="1:5" ht="15">
      <c r="A15" s="92" t="s">
        <v>14</v>
      </c>
      <c r="B15" s="93"/>
      <c r="C15" s="92" t="s">
        <v>13</v>
      </c>
      <c r="D15" s="93"/>
      <c r="E15" s="58">
        <v>0.18</v>
      </c>
    </row>
    <row r="16" spans="1:5" ht="15">
      <c r="A16" s="92" t="s">
        <v>15</v>
      </c>
      <c r="B16" s="93"/>
      <c r="C16" s="92" t="s">
        <v>16</v>
      </c>
      <c r="D16" s="93"/>
      <c r="E16" s="58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58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59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59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58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58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59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3.48</v>
      </c>
    </row>
    <row r="26" spans="1:5" ht="15">
      <c r="A26" s="97" t="s">
        <v>28</v>
      </c>
      <c r="B26" s="98"/>
      <c r="C26" s="98"/>
      <c r="D26" s="98"/>
      <c r="E26" s="99"/>
    </row>
    <row r="27" spans="1:5" ht="52.5" customHeight="1">
      <c r="A27" s="90" t="s">
        <v>69</v>
      </c>
      <c r="B27" s="91"/>
      <c r="C27" s="100" t="s">
        <v>3</v>
      </c>
      <c r="D27" s="101"/>
      <c r="E27" s="3">
        <v>0.61</v>
      </c>
    </row>
    <row r="28" spans="1:5" ht="51" customHeight="1">
      <c r="A28" s="85" t="s">
        <v>40</v>
      </c>
      <c r="B28" s="86"/>
      <c r="C28" s="100" t="s">
        <v>29</v>
      </c>
      <c r="D28" s="101"/>
      <c r="E28" s="3">
        <v>0.35</v>
      </c>
    </row>
    <row r="29" spans="1:5" ht="51" customHeight="1">
      <c r="A29" s="85" t="s">
        <v>41</v>
      </c>
      <c r="B29" s="86"/>
      <c r="C29" s="100" t="s">
        <v>42</v>
      </c>
      <c r="D29" s="101"/>
      <c r="E29" s="3">
        <v>0.35</v>
      </c>
    </row>
    <row r="30" spans="1:5" ht="15">
      <c r="A30" s="92" t="s">
        <v>30</v>
      </c>
      <c r="B30" s="93"/>
      <c r="C30" s="94" t="s">
        <v>43</v>
      </c>
      <c r="D30" s="94"/>
      <c r="E30" s="11">
        <v>0.08</v>
      </c>
    </row>
    <row r="31" spans="1:5" ht="15">
      <c r="A31" s="95" t="s">
        <v>35</v>
      </c>
      <c r="B31" s="96"/>
      <c r="C31" s="92"/>
      <c r="D31" s="93"/>
      <c r="E31" s="24">
        <f>E27+E28+E29+E30</f>
        <v>1.3900000000000001</v>
      </c>
    </row>
    <row r="32" spans="1:5" ht="15">
      <c r="A32" s="97" t="s">
        <v>31</v>
      </c>
      <c r="B32" s="98"/>
      <c r="C32" s="98"/>
      <c r="D32" s="99"/>
      <c r="E32" s="6"/>
    </row>
    <row r="33" spans="1:5" ht="15">
      <c r="A33" s="94" t="s">
        <v>44</v>
      </c>
      <c r="B33" s="94"/>
      <c r="C33" s="97" t="s">
        <v>32</v>
      </c>
      <c r="D33" s="99"/>
      <c r="E33" s="58">
        <v>0.84</v>
      </c>
    </row>
    <row r="34" spans="1:5" ht="24.75" customHeight="1">
      <c r="A34" s="90" t="s">
        <v>33</v>
      </c>
      <c r="B34" s="91"/>
      <c r="C34" s="85" t="s">
        <v>45</v>
      </c>
      <c r="D34" s="86"/>
      <c r="E34" s="3">
        <v>2.69</v>
      </c>
    </row>
    <row r="35" spans="1:5" ht="95.25" customHeight="1">
      <c r="A35" s="90" t="s">
        <v>47</v>
      </c>
      <c r="B35" s="91"/>
      <c r="C35" s="85" t="s">
        <v>48</v>
      </c>
      <c r="D35" s="86"/>
      <c r="E35" s="3">
        <v>0.37</v>
      </c>
    </row>
    <row r="36" spans="1:5" ht="30" customHeight="1">
      <c r="A36" s="85" t="s">
        <v>49</v>
      </c>
      <c r="B36" s="86"/>
      <c r="C36" s="85" t="s">
        <v>50</v>
      </c>
      <c r="D36" s="86"/>
      <c r="E36" s="3">
        <v>0.1</v>
      </c>
    </row>
    <row r="37" spans="1:5" ht="34.5" customHeight="1">
      <c r="A37" s="85" t="s">
        <v>51</v>
      </c>
      <c r="B37" s="86"/>
      <c r="C37" s="85" t="s">
        <v>52</v>
      </c>
      <c r="D37" s="86"/>
      <c r="E37" s="3">
        <v>0.07</v>
      </c>
    </row>
    <row r="38" spans="1:5" ht="22.5" customHeight="1">
      <c r="A38" s="81" t="s">
        <v>35</v>
      </c>
      <c r="B38" s="82"/>
      <c r="C38" s="82"/>
      <c r="D38" s="83"/>
      <c r="E38" s="25">
        <f>E33+E34+E35+E36+E37</f>
        <v>4.07</v>
      </c>
    </row>
    <row r="39" spans="1:5" ht="22.5" customHeight="1">
      <c r="A39" s="87" t="s">
        <v>99</v>
      </c>
      <c r="B39" s="88"/>
      <c r="C39" s="88"/>
      <c r="D39" s="89"/>
      <c r="E39" s="25">
        <f>E11+E23+E25+E31+E38</f>
        <v>13.970000000000002</v>
      </c>
    </row>
    <row r="40" spans="1:5" ht="22.5" customHeight="1">
      <c r="A40" s="81" t="s">
        <v>104</v>
      </c>
      <c r="B40" s="82"/>
      <c r="C40" s="82"/>
      <c r="D40" s="83"/>
      <c r="E40" s="30">
        <f>E39*2342</f>
        <v>32717.740000000005</v>
      </c>
    </row>
    <row r="41" spans="1:5" ht="22.5" customHeight="1">
      <c r="A41" s="81" t="s">
        <v>105</v>
      </c>
      <c r="B41" s="82"/>
      <c r="C41" s="82"/>
      <c r="D41" s="83"/>
      <c r="E41" s="29">
        <f>E40*12</f>
        <v>392612.88000000006</v>
      </c>
    </row>
    <row r="43" spans="1:5" ht="15">
      <c r="A43" s="84" t="s">
        <v>93</v>
      </c>
      <c r="B43" s="84"/>
      <c r="C43" s="84"/>
      <c r="D43" s="84"/>
      <c r="E43" s="62"/>
    </row>
    <row r="44" ht="15">
      <c r="A44" t="s">
        <v>37</v>
      </c>
    </row>
  </sheetData>
  <sheetProtection/>
  <mergeCells count="66">
    <mergeCell ref="A40:D40"/>
    <mergeCell ref="A41:D41"/>
    <mergeCell ref="A43:D43"/>
    <mergeCell ref="A36:B36"/>
    <mergeCell ref="C36:D36"/>
    <mergeCell ref="A37:B37"/>
    <mergeCell ref="C37:D37"/>
    <mergeCell ref="A38:D38"/>
    <mergeCell ref="A39:D39"/>
    <mergeCell ref="A32:D32"/>
    <mergeCell ref="A33:B33"/>
    <mergeCell ref="C33:D33"/>
    <mergeCell ref="A34:B34"/>
    <mergeCell ref="C34:D34"/>
    <mergeCell ref="A35:B35"/>
    <mergeCell ref="C35:D35"/>
    <mergeCell ref="A29:B29"/>
    <mergeCell ref="C29:D29"/>
    <mergeCell ref="A30:B30"/>
    <mergeCell ref="C30:D30"/>
    <mergeCell ref="A31:B31"/>
    <mergeCell ref="C31:D31"/>
    <mergeCell ref="A24:E24"/>
    <mergeCell ref="A25:D25"/>
    <mergeCell ref="A26:E26"/>
    <mergeCell ref="A27:B27"/>
    <mergeCell ref="C27:D27"/>
    <mergeCell ref="A28:B28"/>
    <mergeCell ref="C28:D28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1:B11"/>
    <mergeCell ref="C11:D11"/>
    <mergeCell ref="A12:E12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1:E3"/>
    <mergeCell ref="A5:B5"/>
    <mergeCell ref="C5:D5"/>
    <mergeCell ref="A6:E6"/>
    <mergeCell ref="A7:B7"/>
    <mergeCell ref="C7:D7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47"/>
  <sheetViews>
    <sheetView view="pageLayout" zoomScaleNormal="82" workbookViewId="0" topLeftCell="A19">
      <selection activeCell="E44" sqref="E44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127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18.75" customHeight="1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59">
        <v>0.4</v>
      </c>
    </row>
    <row r="8" spans="1:5" ht="35.25" customHeight="1">
      <c r="A8" s="90" t="s">
        <v>4</v>
      </c>
      <c r="B8" s="91"/>
      <c r="C8" s="92" t="s">
        <v>5</v>
      </c>
      <c r="D8" s="93"/>
      <c r="E8" s="3">
        <v>0.1</v>
      </c>
    </row>
    <row r="9" spans="1:5" ht="42.75" customHeight="1">
      <c r="A9" s="90" t="s">
        <v>83</v>
      </c>
      <c r="B9" s="91"/>
      <c r="C9" s="92" t="s">
        <v>7</v>
      </c>
      <c r="D9" s="93"/>
      <c r="E9" s="14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58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0.6000000000000001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58">
        <v>1.41</v>
      </c>
    </row>
    <row r="14" spans="1:5" ht="15">
      <c r="A14" s="92" t="s">
        <v>12</v>
      </c>
      <c r="B14" s="93"/>
      <c r="C14" s="92" t="s">
        <v>13</v>
      </c>
      <c r="D14" s="93"/>
      <c r="E14" s="58">
        <v>0.58</v>
      </c>
    </row>
    <row r="15" spans="1:5" ht="15">
      <c r="A15" s="92" t="s">
        <v>14</v>
      </c>
      <c r="B15" s="93"/>
      <c r="C15" s="92" t="s">
        <v>13</v>
      </c>
      <c r="D15" s="93"/>
      <c r="E15" s="58">
        <v>0.18</v>
      </c>
    </row>
    <row r="16" spans="1:5" ht="15">
      <c r="A16" s="92" t="s">
        <v>15</v>
      </c>
      <c r="B16" s="93"/>
      <c r="C16" s="92" t="s">
        <v>16</v>
      </c>
      <c r="D16" s="93"/>
      <c r="E16" s="58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58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59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59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58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58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59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3.48</v>
      </c>
    </row>
    <row r="26" spans="1:5" ht="15">
      <c r="A26" s="97" t="s">
        <v>59</v>
      </c>
      <c r="B26" s="98"/>
      <c r="C26" s="98"/>
      <c r="D26" s="98"/>
      <c r="E26" s="99"/>
    </row>
    <row r="27" spans="1:5" ht="15">
      <c r="A27" s="92" t="s">
        <v>60</v>
      </c>
      <c r="B27" s="102"/>
      <c r="C27" s="90" t="s">
        <v>61</v>
      </c>
      <c r="D27" s="91"/>
      <c r="E27" s="61">
        <v>5.32</v>
      </c>
    </row>
    <row r="28" spans="1:5" ht="15">
      <c r="A28" s="97" t="s">
        <v>62</v>
      </c>
      <c r="B28" s="98"/>
      <c r="C28" s="98"/>
      <c r="D28" s="98"/>
      <c r="E28" s="99"/>
    </row>
    <row r="29" spans="1:5" ht="52.5" customHeight="1">
      <c r="A29" s="90" t="s">
        <v>69</v>
      </c>
      <c r="B29" s="91"/>
      <c r="C29" s="100" t="s">
        <v>3</v>
      </c>
      <c r="D29" s="101"/>
      <c r="E29" s="3">
        <v>0.61</v>
      </c>
    </row>
    <row r="30" spans="1:5" ht="51" customHeight="1">
      <c r="A30" s="85" t="s">
        <v>40</v>
      </c>
      <c r="B30" s="86"/>
      <c r="C30" s="100" t="s">
        <v>29</v>
      </c>
      <c r="D30" s="101"/>
      <c r="E30" s="3">
        <v>0.35</v>
      </c>
    </row>
    <row r="31" spans="1:5" ht="51" customHeight="1">
      <c r="A31" s="85" t="s">
        <v>41</v>
      </c>
      <c r="B31" s="86"/>
      <c r="C31" s="100" t="s">
        <v>42</v>
      </c>
      <c r="D31" s="101"/>
      <c r="E31" s="3">
        <v>0.35</v>
      </c>
    </row>
    <row r="32" spans="1:5" ht="15">
      <c r="A32" s="92" t="s">
        <v>30</v>
      </c>
      <c r="B32" s="93"/>
      <c r="C32" s="94" t="s">
        <v>43</v>
      </c>
      <c r="D32" s="94"/>
      <c r="E32" s="11">
        <v>0.08</v>
      </c>
    </row>
    <row r="33" spans="1:5" ht="15">
      <c r="A33" s="95" t="s">
        <v>35</v>
      </c>
      <c r="B33" s="96"/>
      <c r="C33" s="92"/>
      <c r="D33" s="93"/>
      <c r="E33" s="24">
        <f>E29+E30+E31+E32</f>
        <v>1.3900000000000001</v>
      </c>
    </row>
    <row r="34" spans="1:5" ht="15">
      <c r="A34" s="97" t="s">
        <v>63</v>
      </c>
      <c r="B34" s="98"/>
      <c r="C34" s="98"/>
      <c r="D34" s="99"/>
      <c r="E34" s="6"/>
    </row>
    <row r="35" spans="1:5" ht="15">
      <c r="A35" s="94" t="s">
        <v>44</v>
      </c>
      <c r="B35" s="94"/>
      <c r="C35" s="97" t="s">
        <v>32</v>
      </c>
      <c r="D35" s="99"/>
      <c r="E35" s="58">
        <v>0.84</v>
      </c>
    </row>
    <row r="36" spans="1:5" ht="24.75" customHeight="1">
      <c r="A36" s="90" t="s">
        <v>33</v>
      </c>
      <c r="B36" s="91"/>
      <c r="C36" s="85" t="s">
        <v>45</v>
      </c>
      <c r="D36" s="86"/>
      <c r="E36" s="3">
        <v>2.69</v>
      </c>
    </row>
    <row r="37" spans="1:5" ht="95.25" customHeight="1">
      <c r="A37" s="90" t="s">
        <v>47</v>
      </c>
      <c r="B37" s="91"/>
      <c r="C37" s="85" t="s">
        <v>48</v>
      </c>
      <c r="D37" s="86"/>
      <c r="E37" s="3">
        <v>0.37</v>
      </c>
    </row>
    <row r="38" spans="1:5" ht="30" customHeight="1">
      <c r="A38" s="85" t="s">
        <v>49</v>
      </c>
      <c r="B38" s="86"/>
      <c r="C38" s="85" t="s">
        <v>50</v>
      </c>
      <c r="D38" s="86"/>
      <c r="E38" s="3">
        <v>0.1</v>
      </c>
    </row>
    <row r="39" spans="1:5" ht="34.5" customHeight="1">
      <c r="A39" s="85" t="s">
        <v>51</v>
      </c>
      <c r="B39" s="86"/>
      <c r="C39" s="85" t="s">
        <v>52</v>
      </c>
      <c r="D39" s="86"/>
      <c r="E39" s="3">
        <v>0.07</v>
      </c>
    </row>
    <row r="40" spans="1:5" ht="22.5" customHeight="1">
      <c r="A40" s="81" t="s">
        <v>35</v>
      </c>
      <c r="B40" s="82"/>
      <c r="C40" s="82"/>
      <c r="D40" s="83"/>
      <c r="E40" s="25">
        <f>E35+E36+E37+E38+E39</f>
        <v>4.07</v>
      </c>
    </row>
    <row r="41" spans="1:5" ht="22.5" customHeight="1">
      <c r="A41" s="87" t="s">
        <v>99</v>
      </c>
      <c r="B41" s="88"/>
      <c r="C41" s="88"/>
      <c r="D41" s="89"/>
      <c r="E41" s="25">
        <f>E11+E23+E25+E33+E40</f>
        <v>13.970000000000002</v>
      </c>
    </row>
    <row r="42" spans="1:5" ht="22.5" customHeight="1">
      <c r="A42" s="60" t="s">
        <v>126</v>
      </c>
      <c r="B42" s="63"/>
      <c r="C42" s="63"/>
      <c r="D42" s="61"/>
      <c r="E42" s="25">
        <f>E11+E23+E25+E27+E33+E40</f>
        <v>19.290000000000003</v>
      </c>
    </row>
    <row r="43" spans="1:5" ht="22.5" customHeight="1">
      <c r="A43" s="81" t="s">
        <v>104</v>
      </c>
      <c r="B43" s="82"/>
      <c r="C43" s="82"/>
      <c r="D43" s="83"/>
      <c r="E43" s="30">
        <f>E41*3953.1</f>
        <v>55224.80700000001</v>
      </c>
    </row>
    <row r="44" spans="1:5" ht="22.5" customHeight="1">
      <c r="A44" s="81" t="s">
        <v>105</v>
      </c>
      <c r="B44" s="82"/>
      <c r="C44" s="82"/>
      <c r="D44" s="83"/>
      <c r="E44" s="30">
        <f>E43*12</f>
        <v>662697.6840000001</v>
      </c>
    </row>
    <row r="46" spans="1:5" ht="15">
      <c r="A46" s="84" t="s">
        <v>93</v>
      </c>
      <c r="B46" s="84"/>
      <c r="C46" s="84"/>
      <c r="D46" s="84"/>
      <c r="E46" s="62"/>
    </row>
    <row r="47" ht="15">
      <c r="A47" t="s">
        <v>37</v>
      </c>
    </row>
  </sheetData>
  <sheetProtection/>
  <mergeCells count="69">
    <mergeCell ref="A43:D43"/>
    <mergeCell ref="A44:D44"/>
    <mergeCell ref="A46:D46"/>
    <mergeCell ref="A26:E26"/>
    <mergeCell ref="A27:B27"/>
    <mergeCell ref="C27:D27"/>
    <mergeCell ref="A38:B38"/>
    <mergeCell ref="C38:D38"/>
    <mergeCell ref="A39:B39"/>
    <mergeCell ref="C39:D39"/>
    <mergeCell ref="A40:D40"/>
    <mergeCell ref="A41:D41"/>
    <mergeCell ref="A34:D34"/>
    <mergeCell ref="A35:B35"/>
    <mergeCell ref="C35:D35"/>
    <mergeCell ref="A36:B36"/>
    <mergeCell ref="C36:D36"/>
    <mergeCell ref="A37:B37"/>
    <mergeCell ref="C37:D37"/>
    <mergeCell ref="A31:B31"/>
    <mergeCell ref="C31:D31"/>
    <mergeCell ref="A32:B32"/>
    <mergeCell ref="C32:D32"/>
    <mergeCell ref="A33:B33"/>
    <mergeCell ref="C33:D33"/>
    <mergeCell ref="A24:E24"/>
    <mergeCell ref="A25:D25"/>
    <mergeCell ref="A28:E28"/>
    <mergeCell ref="A29:B29"/>
    <mergeCell ref="C29:D29"/>
    <mergeCell ref="A30:B30"/>
    <mergeCell ref="C30:D30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1:B11"/>
    <mergeCell ref="C11:D11"/>
    <mergeCell ref="A12:E12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1:E3"/>
    <mergeCell ref="A5:B5"/>
    <mergeCell ref="C5:D5"/>
    <mergeCell ref="A6:E6"/>
    <mergeCell ref="A7:B7"/>
    <mergeCell ref="C7:D7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47"/>
  <sheetViews>
    <sheetView view="pageLayout" zoomScaleNormal="82" workbookViewId="0" topLeftCell="A1">
      <selection activeCell="E42" sqref="E42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128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39" customHeight="1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59">
        <v>0.4</v>
      </c>
    </row>
    <row r="8" spans="1:5" ht="35.25" customHeight="1">
      <c r="A8" s="90" t="s">
        <v>4</v>
      </c>
      <c r="B8" s="91"/>
      <c r="C8" s="92" t="s">
        <v>5</v>
      </c>
      <c r="D8" s="93"/>
      <c r="E8" s="3">
        <v>0.1</v>
      </c>
    </row>
    <row r="9" spans="1:5" ht="42.75" customHeight="1">
      <c r="A9" s="90" t="s">
        <v>83</v>
      </c>
      <c r="B9" s="91"/>
      <c r="C9" s="92" t="s">
        <v>7</v>
      </c>
      <c r="D9" s="93"/>
      <c r="E9" s="14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58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0.6000000000000001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58">
        <v>1.41</v>
      </c>
    </row>
    <row r="14" spans="1:5" ht="15">
      <c r="A14" s="92" t="s">
        <v>12</v>
      </c>
      <c r="B14" s="93"/>
      <c r="C14" s="92" t="s">
        <v>13</v>
      </c>
      <c r="D14" s="93"/>
      <c r="E14" s="58">
        <v>0.58</v>
      </c>
    </row>
    <row r="15" spans="1:5" ht="15">
      <c r="A15" s="92" t="s">
        <v>14</v>
      </c>
      <c r="B15" s="93"/>
      <c r="C15" s="92" t="s">
        <v>13</v>
      </c>
      <c r="D15" s="93"/>
      <c r="E15" s="58">
        <v>0.18</v>
      </c>
    </row>
    <row r="16" spans="1:5" ht="15">
      <c r="A16" s="92" t="s">
        <v>15</v>
      </c>
      <c r="B16" s="93"/>
      <c r="C16" s="92" t="s">
        <v>16</v>
      </c>
      <c r="D16" s="93"/>
      <c r="E16" s="58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58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59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59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58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58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59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3.48</v>
      </c>
    </row>
    <row r="26" spans="1:5" ht="15">
      <c r="A26" s="97" t="s">
        <v>59</v>
      </c>
      <c r="B26" s="98"/>
      <c r="C26" s="98"/>
      <c r="D26" s="98"/>
      <c r="E26" s="99"/>
    </row>
    <row r="27" spans="1:5" ht="25.5" customHeight="1">
      <c r="A27" s="100" t="s">
        <v>60</v>
      </c>
      <c r="B27" s="101"/>
      <c r="C27" s="90" t="s">
        <v>61</v>
      </c>
      <c r="D27" s="91"/>
      <c r="E27" s="61">
        <v>1.62</v>
      </c>
    </row>
    <row r="28" spans="1:5" ht="15">
      <c r="A28" s="97" t="s">
        <v>62</v>
      </c>
      <c r="B28" s="98"/>
      <c r="C28" s="98"/>
      <c r="D28" s="98"/>
      <c r="E28" s="99"/>
    </row>
    <row r="29" spans="1:5" ht="52.5" customHeight="1">
      <c r="A29" s="90" t="s">
        <v>69</v>
      </c>
      <c r="B29" s="91"/>
      <c r="C29" s="100" t="s">
        <v>3</v>
      </c>
      <c r="D29" s="101"/>
      <c r="E29" s="3">
        <v>0.61</v>
      </c>
    </row>
    <row r="30" spans="1:5" ht="51" customHeight="1">
      <c r="A30" s="85" t="s">
        <v>40</v>
      </c>
      <c r="B30" s="86"/>
      <c r="C30" s="100" t="s">
        <v>29</v>
      </c>
      <c r="D30" s="101"/>
      <c r="E30" s="3">
        <v>0.35</v>
      </c>
    </row>
    <row r="31" spans="1:5" ht="51" customHeight="1">
      <c r="A31" s="85" t="s">
        <v>41</v>
      </c>
      <c r="B31" s="86"/>
      <c r="C31" s="100" t="s">
        <v>42</v>
      </c>
      <c r="D31" s="101"/>
      <c r="E31" s="3">
        <v>0.35</v>
      </c>
    </row>
    <row r="32" spans="1:5" ht="15">
      <c r="A32" s="92" t="s">
        <v>30</v>
      </c>
      <c r="B32" s="93"/>
      <c r="C32" s="94" t="s">
        <v>43</v>
      </c>
      <c r="D32" s="94"/>
      <c r="E32" s="11">
        <v>0.08</v>
      </c>
    </row>
    <row r="33" spans="1:5" ht="15">
      <c r="A33" s="95" t="s">
        <v>35</v>
      </c>
      <c r="B33" s="96"/>
      <c r="C33" s="92"/>
      <c r="D33" s="93"/>
      <c r="E33" s="24">
        <f>E29+E30+E31+E32</f>
        <v>1.3900000000000001</v>
      </c>
    </row>
    <row r="34" spans="1:5" ht="15">
      <c r="A34" s="97" t="s">
        <v>63</v>
      </c>
      <c r="B34" s="98"/>
      <c r="C34" s="98"/>
      <c r="D34" s="99"/>
      <c r="E34" s="6"/>
    </row>
    <row r="35" spans="1:5" ht="15">
      <c r="A35" s="94" t="s">
        <v>44</v>
      </c>
      <c r="B35" s="94"/>
      <c r="C35" s="97" t="s">
        <v>32</v>
      </c>
      <c r="D35" s="99"/>
      <c r="E35" s="58">
        <v>0.84</v>
      </c>
    </row>
    <row r="36" spans="1:5" ht="24.75" customHeight="1">
      <c r="A36" s="90" t="s">
        <v>33</v>
      </c>
      <c r="B36" s="91"/>
      <c r="C36" s="85" t="s">
        <v>45</v>
      </c>
      <c r="D36" s="86"/>
      <c r="E36" s="3">
        <v>2.69</v>
      </c>
    </row>
    <row r="37" spans="1:5" ht="95.25" customHeight="1">
      <c r="A37" s="90" t="s">
        <v>47</v>
      </c>
      <c r="B37" s="91"/>
      <c r="C37" s="85" t="s">
        <v>48</v>
      </c>
      <c r="D37" s="86"/>
      <c r="E37" s="3">
        <v>0.37</v>
      </c>
    </row>
    <row r="38" spans="1:5" ht="30" customHeight="1">
      <c r="A38" s="85" t="s">
        <v>49</v>
      </c>
      <c r="B38" s="86"/>
      <c r="C38" s="85" t="s">
        <v>50</v>
      </c>
      <c r="D38" s="86"/>
      <c r="E38" s="3">
        <v>0.1</v>
      </c>
    </row>
    <row r="39" spans="1:5" ht="34.5" customHeight="1">
      <c r="A39" s="85" t="s">
        <v>51</v>
      </c>
      <c r="B39" s="86"/>
      <c r="C39" s="85" t="s">
        <v>52</v>
      </c>
      <c r="D39" s="86"/>
      <c r="E39" s="3">
        <v>0.07</v>
      </c>
    </row>
    <row r="40" spans="1:5" ht="22.5" customHeight="1">
      <c r="A40" s="81" t="s">
        <v>35</v>
      </c>
      <c r="B40" s="82"/>
      <c r="C40" s="82"/>
      <c r="D40" s="83"/>
      <c r="E40" s="25">
        <f>E35+E36+E37+E38+E39</f>
        <v>4.07</v>
      </c>
    </row>
    <row r="41" spans="1:5" ht="22.5" customHeight="1">
      <c r="A41" s="87" t="s">
        <v>99</v>
      </c>
      <c r="B41" s="88"/>
      <c r="C41" s="88"/>
      <c r="D41" s="89"/>
      <c r="E41" s="25">
        <f>E11+E23+E25+E33+E40</f>
        <v>13.970000000000002</v>
      </c>
    </row>
    <row r="42" spans="1:5" ht="22.5" customHeight="1">
      <c r="A42" s="60" t="s">
        <v>53</v>
      </c>
      <c r="B42" s="63"/>
      <c r="C42" s="63"/>
      <c r="D42" s="61"/>
      <c r="E42" s="25">
        <f>E11+E23+E25+E27+E33+E40</f>
        <v>15.590000000000003</v>
      </c>
    </row>
    <row r="43" spans="1:5" ht="22.5" customHeight="1">
      <c r="A43" s="81" t="s">
        <v>104</v>
      </c>
      <c r="B43" s="82"/>
      <c r="C43" s="82"/>
      <c r="D43" s="83"/>
      <c r="E43" s="30">
        <f>E41*3953.1</f>
        <v>55224.80700000001</v>
      </c>
    </row>
    <row r="44" spans="1:5" ht="22.5" customHeight="1">
      <c r="A44" s="81" t="s">
        <v>105</v>
      </c>
      <c r="B44" s="82"/>
      <c r="C44" s="82"/>
      <c r="D44" s="83"/>
      <c r="E44" s="30">
        <f>E43*12</f>
        <v>662697.6840000001</v>
      </c>
    </row>
    <row r="46" spans="1:5" ht="15">
      <c r="A46" s="84" t="s">
        <v>93</v>
      </c>
      <c r="B46" s="84"/>
      <c r="C46" s="84"/>
      <c r="D46" s="84"/>
      <c r="E46" s="62"/>
    </row>
    <row r="47" ht="15">
      <c r="A47" t="s">
        <v>37</v>
      </c>
    </row>
  </sheetData>
  <sheetProtection/>
  <mergeCells count="69">
    <mergeCell ref="A43:D43"/>
    <mergeCell ref="A44:D44"/>
    <mergeCell ref="A46:D46"/>
    <mergeCell ref="A26:E26"/>
    <mergeCell ref="A27:B27"/>
    <mergeCell ref="C27:D27"/>
    <mergeCell ref="A38:B38"/>
    <mergeCell ref="C38:D38"/>
    <mergeCell ref="A39:B39"/>
    <mergeCell ref="C39:D39"/>
    <mergeCell ref="A40:D40"/>
    <mergeCell ref="A41:D41"/>
    <mergeCell ref="A34:D34"/>
    <mergeCell ref="A35:B35"/>
    <mergeCell ref="C35:D35"/>
    <mergeCell ref="A36:B36"/>
    <mergeCell ref="C36:D36"/>
    <mergeCell ref="A37:B37"/>
    <mergeCell ref="C37:D37"/>
    <mergeCell ref="A31:B31"/>
    <mergeCell ref="C31:D31"/>
    <mergeCell ref="A32:B32"/>
    <mergeCell ref="C32:D32"/>
    <mergeCell ref="A33:B33"/>
    <mergeCell ref="C33:D33"/>
    <mergeCell ref="A24:E24"/>
    <mergeCell ref="A25:D25"/>
    <mergeCell ref="A28:E28"/>
    <mergeCell ref="A29:B29"/>
    <mergeCell ref="C29:D29"/>
    <mergeCell ref="A30:B30"/>
    <mergeCell ref="C30:D30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1:B11"/>
    <mergeCell ref="C11:D11"/>
    <mergeCell ref="A12:E12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1:E3"/>
    <mergeCell ref="A5:B5"/>
    <mergeCell ref="C5:D5"/>
    <mergeCell ref="A6:E6"/>
    <mergeCell ref="A7:B7"/>
    <mergeCell ref="C7:D7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47"/>
  <sheetViews>
    <sheetView view="pageLayout" zoomScaleNormal="82" workbookViewId="0" topLeftCell="A1">
      <selection activeCell="E44" sqref="E44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129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39" customHeight="1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59">
        <v>0.4</v>
      </c>
    </row>
    <row r="8" spans="1:5" ht="35.25" customHeight="1">
      <c r="A8" s="90" t="s">
        <v>4</v>
      </c>
      <c r="B8" s="91"/>
      <c r="C8" s="92" t="s">
        <v>5</v>
      </c>
      <c r="D8" s="93"/>
      <c r="E8" s="3">
        <v>0.1</v>
      </c>
    </row>
    <row r="9" spans="1:5" ht="42.75" customHeight="1">
      <c r="A9" s="90" t="s">
        <v>83</v>
      </c>
      <c r="B9" s="91"/>
      <c r="C9" s="92" t="s">
        <v>7</v>
      </c>
      <c r="D9" s="93"/>
      <c r="E9" s="14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58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0.6000000000000001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58">
        <v>1.41</v>
      </c>
    </row>
    <row r="14" spans="1:5" ht="15">
      <c r="A14" s="92" t="s">
        <v>12</v>
      </c>
      <c r="B14" s="93"/>
      <c r="C14" s="92" t="s">
        <v>13</v>
      </c>
      <c r="D14" s="93"/>
      <c r="E14" s="58">
        <v>0.58</v>
      </c>
    </row>
    <row r="15" spans="1:5" ht="15">
      <c r="A15" s="92" t="s">
        <v>14</v>
      </c>
      <c r="B15" s="93"/>
      <c r="C15" s="92" t="s">
        <v>13</v>
      </c>
      <c r="D15" s="93"/>
      <c r="E15" s="58">
        <v>0.18</v>
      </c>
    </row>
    <row r="16" spans="1:5" ht="15">
      <c r="A16" s="92" t="s">
        <v>15</v>
      </c>
      <c r="B16" s="93"/>
      <c r="C16" s="92" t="s">
        <v>16</v>
      </c>
      <c r="D16" s="93"/>
      <c r="E16" s="58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58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59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59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58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58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59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3.48</v>
      </c>
    </row>
    <row r="26" spans="1:5" ht="15">
      <c r="A26" s="97" t="s">
        <v>59</v>
      </c>
      <c r="B26" s="98"/>
      <c r="C26" s="98"/>
      <c r="D26" s="98"/>
      <c r="E26" s="99"/>
    </row>
    <row r="27" spans="1:5" ht="25.5" customHeight="1">
      <c r="A27" s="100" t="s">
        <v>60</v>
      </c>
      <c r="B27" s="101"/>
      <c r="C27" s="90" t="s">
        <v>61</v>
      </c>
      <c r="D27" s="91"/>
      <c r="E27" s="61">
        <v>1.62</v>
      </c>
    </row>
    <row r="28" spans="1:5" ht="15">
      <c r="A28" s="97" t="s">
        <v>62</v>
      </c>
      <c r="B28" s="98"/>
      <c r="C28" s="98"/>
      <c r="D28" s="98"/>
      <c r="E28" s="99"/>
    </row>
    <row r="29" spans="1:5" ht="52.5" customHeight="1">
      <c r="A29" s="90" t="s">
        <v>69</v>
      </c>
      <c r="B29" s="91"/>
      <c r="C29" s="100" t="s">
        <v>3</v>
      </c>
      <c r="D29" s="101"/>
      <c r="E29" s="3">
        <v>0.61</v>
      </c>
    </row>
    <row r="30" spans="1:5" ht="51" customHeight="1">
      <c r="A30" s="85" t="s">
        <v>40</v>
      </c>
      <c r="B30" s="86"/>
      <c r="C30" s="100" t="s">
        <v>29</v>
      </c>
      <c r="D30" s="101"/>
      <c r="E30" s="3">
        <v>0.35</v>
      </c>
    </row>
    <row r="31" spans="1:5" ht="51" customHeight="1">
      <c r="A31" s="85" t="s">
        <v>41</v>
      </c>
      <c r="B31" s="86"/>
      <c r="C31" s="100" t="s">
        <v>42</v>
      </c>
      <c r="D31" s="101"/>
      <c r="E31" s="3">
        <v>0.35</v>
      </c>
    </row>
    <row r="32" spans="1:5" ht="15">
      <c r="A32" s="92" t="s">
        <v>30</v>
      </c>
      <c r="B32" s="93"/>
      <c r="C32" s="94" t="s">
        <v>43</v>
      </c>
      <c r="D32" s="94"/>
      <c r="E32" s="11">
        <v>0.08</v>
      </c>
    </row>
    <row r="33" spans="1:5" ht="15">
      <c r="A33" s="95" t="s">
        <v>35</v>
      </c>
      <c r="B33" s="96"/>
      <c r="C33" s="92"/>
      <c r="D33" s="93"/>
      <c r="E33" s="24">
        <f>E29+E30+E31+E32</f>
        <v>1.3900000000000001</v>
      </c>
    </row>
    <row r="34" spans="1:5" ht="15">
      <c r="A34" s="97" t="s">
        <v>63</v>
      </c>
      <c r="B34" s="98"/>
      <c r="C34" s="98"/>
      <c r="D34" s="99"/>
      <c r="E34" s="6"/>
    </row>
    <row r="35" spans="1:5" ht="15">
      <c r="A35" s="94" t="s">
        <v>44</v>
      </c>
      <c r="B35" s="94"/>
      <c r="C35" s="97" t="s">
        <v>32</v>
      </c>
      <c r="D35" s="99"/>
      <c r="E35" s="58">
        <v>0.84</v>
      </c>
    </row>
    <row r="36" spans="1:5" ht="24.75" customHeight="1">
      <c r="A36" s="90" t="s">
        <v>33</v>
      </c>
      <c r="B36" s="91"/>
      <c r="C36" s="85" t="s">
        <v>45</v>
      </c>
      <c r="D36" s="86"/>
      <c r="E36" s="3">
        <v>2.69</v>
      </c>
    </row>
    <row r="37" spans="1:5" ht="95.25" customHeight="1">
      <c r="A37" s="90" t="s">
        <v>47</v>
      </c>
      <c r="B37" s="91"/>
      <c r="C37" s="85" t="s">
        <v>48</v>
      </c>
      <c r="D37" s="86"/>
      <c r="E37" s="3">
        <v>0.37</v>
      </c>
    </row>
    <row r="38" spans="1:5" ht="30" customHeight="1">
      <c r="A38" s="85" t="s">
        <v>49</v>
      </c>
      <c r="B38" s="86"/>
      <c r="C38" s="85" t="s">
        <v>50</v>
      </c>
      <c r="D38" s="86"/>
      <c r="E38" s="3">
        <v>0.1</v>
      </c>
    </row>
    <row r="39" spans="1:5" ht="34.5" customHeight="1">
      <c r="A39" s="85" t="s">
        <v>51</v>
      </c>
      <c r="B39" s="86"/>
      <c r="C39" s="85" t="s">
        <v>52</v>
      </c>
      <c r="D39" s="86"/>
      <c r="E39" s="3">
        <v>0.07</v>
      </c>
    </row>
    <row r="40" spans="1:5" ht="22.5" customHeight="1">
      <c r="A40" s="81" t="s">
        <v>35</v>
      </c>
      <c r="B40" s="82"/>
      <c r="C40" s="82"/>
      <c r="D40" s="83"/>
      <c r="E40" s="25">
        <f>E35+E36+E37+E38+E39</f>
        <v>4.07</v>
      </c>
    </row>
    <row r="41" spans="1:5" ht="22.5" customHeight="1">
      <c r="A41" s="87" t="s">
        <v>99</v>
      </c>
      <c r="B41" s="88"/>
      <c r="C41" s="88"/>
      <c r="D41" s="89"/>
      <c r="E41" s="25">
        <f>E11+E23+E25+E33+E40</f>
        <v>13.970000000000002</v>
      </c>
    </row>
    <row r="42" spans="1:5" ht="22.5" customHeight="1">
      <c r="A42" s="60" t="s">
        <v>53</v>
      </c>
      <c r="B42" s="63"/>
      <c r="C42" s="63"/>
      <c r="D42" s="61"/>
      <c r="E42" s="25">
        <f>E11+E23+E25+E27+E33+E40</f>
        <v>15.590000000000003</v>
      </c>
    </row>
    <row r="43" spans="1:5" ht="22.5" customHeight="1">
      <c r="A43" s="81" t="s">
        <v>104</v>
      </c>
      <c r="B43" s="82"/>
      <c r="C43" s="82"/>
      <c r="D43" s="83"/>
      <c r="E43" s="30">
        <f>E41*3676.1</f>
        <v>51355.117000000006</v>
      </c>
    </row>
    <row r="44" spans="1:5" ht="22.5" customHeight="1">
      <c r="A44" s="81" t="s">
        <v>105</v>
      </c>
      <c r="B44" s="82"/>
      <c r="C44" s="82"/>
      <c r="D44" s="83"/>
      <c r="E44" s="30">
        <f>E43*12</f>
        <v>616261.4040000001</v>
      </c>
    </row>
    <row r="46" spans="1:5" ht="15">
      <c r="A46" s="84" t="s">
        <v>93</v>
      </c>
      <c r="B46" s="84"/>
      <c r="C46" s="84"/>
      <c r="D46" s="84"/>
      <c r="E46" s="62"/>
    </row>
    <row r="47" ht="15">
      <c r="A47" t="s">
        <v>37</v>
      </c>
    </row>
  </sheetData>
  <sheetProtection/>
  <mergeCells count="69">
    <mergeCell ref="A46:D46"/>
    <mergeCell ref="A39:B39"/>
    <mergeCell ref="C39:D39"/>
    <mergeCell ref="A40:D40"/>
    <mergeCell ref="A41:D41"/>
    <mergeCell ref="A43:D43"/>
    <mergeCell ref="A44:D44"/>
    <mergeCell ref="A36:B36"/>
    <mergeCell ref="C36:D36"/>
    <mergeCell ref="A37:B37"/>
    <mergeCell ref="C37:D37"/>
    <mergeCell ref="A38:B38"/>
    <mergeCell ref="C38:D38"/>
    <mergeCell ref="A32:B32"/>
    <mergeCell ref="C32:D32"/>
    <mergeCell ref="A33:B33"/>
    <mergeCell ref="C33:D33"/>
    <mergeCell ref="A34:D34"/>
    <mergeCell ref="A35:B35"/>
    <mergeCell ref="C35:D35"/>
    <mergeCell ref="A29:B29"/>
    <mergeCell ref="C29:D29"/>
    <mergeCell ref="A30:B30"/>
    <mergeCell ref="C30:D30"/>
    <mergeCell ref="A31:B31"/>
    <mergeCell ref="C31:D31"/>
    <mergeCell ref="A24:E24"/>
    <mergeCell ref="A25:D25"/>
    <mergeCell ref="A26:E26"/>
    <mergeCell ref="A27:B27"/>
    <mergeCell ref="C27:D27"/>
    <mergeCell ref="A28:E28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1:B11"/>
    <mergeCell ref="C11:D11"/>
    <mergeCell ref="A12:E12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1:E3"/>
    <mergeCell ref="A5:B5"/>
    <mergeCell ref="C5:D5"/>
    <mergeCell ref="A6:E6"/>
    <mergeCell ref="A7:B7"/>
    <mergeCell ref="C7:D7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47"/>
  <sheetViews>
    <sheetView view="pageLayout" zoomScaleNormal="82" workbookViewId="0" topLeftCell="A1">
      <selection activeCell="G12" sqref="G12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130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24" customHeight="1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59">
        <v>0.4</v>
      </c>
    </row>
    <row r="8" spans="1:5" ht="35.25" customHeight="1">
      <c r="A8" s="90" t="s">
        <v>4</v>
      </c>
      <c r="B8" s="91"/>
      <c r="C8" s="92" t="s">
        <v>5</v>
      </c>
      <c r="D8" s="93"/>
      <c r="E8" s="3">
        <v>0.1</v>
      </c>
    </row>
    <row r="9" spans="1:5" ht="42.75" customHeight="1">
      <c r="A9" s="90" t="s">
        <v>83</v>
      </c>
      <c r="B9" s="91"/>
      <c r="C9" s="92" t="s">
        <v>7</v>
      </c>
      <c r="D9" s="93"/>
      <c r="E9" s="14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58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0.6000000000000001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58">
        <v>1.41</v>
      </c>
    </row>
    <row r="14" spans="1:5" ht="15">
      <c r="A14" s="92" t="s">
        <v>12</v>
      </c>
      <c r="B14" s="93"/>
      <c r="C14" s="92" t="s">
        <v>13</v>
      </c>
      <c r="D14" s="93"/>
      <c r="E14" s="58">
        <v>0.58</v>
      </c>
    </row>
    <row r="15" spans="1:5" ht="15">
      <c r="A15" s="92" t="s">
        <v>14</v>
      </c>
      <c r="B15" s="93"/>
      <c r="C15" s="92" t="s">
        <v>13</v>
      </c>
      <c r="D15" s="93"/>
      <c r="E15" s="58">
        <v>0.18</v>
      </c>
    </row>
    <row r="16" spans="1:5" ht="15">
      <c r="A16" s="92" t="s">
        <v>15</v>
      </c>
      <c r="B16" s="93"/>
      <c r="C16" s="92" t="s">
        <v>16</v>
      </c>
      <c r="D16" s="93"/>
      <c r="E16" s="58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58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59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59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58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58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59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3.48</v>
      </c>
    </row>
    <row r="26" spans="1:5" ht="15">
      <c r="A26" s="97" t="s">
        <v>59</v>
      </c>
      <c r="B26" s="98"/>
      <c r="C26" s="98"/>
      <c r="D26" s="98"/>
      <c r="E26" s="99"/>
    </row>
    <row r="27" spans="1:5" ht="15">
      <c r="A27" s="92" t="s">
        <v>60</v>
      </c>
      <c r="B27" s="102"/>
      <c r="C27" s="90" t="s">
        <v>61</v>
      </c>
      <c r="D27" s="91"/>
      <c r="E27" s="61">
        <v>5.32</v>
      </c>
    </row>
    <row r="28" spans="1:5" ht="15">
      <c r="A28" s="97" t="s">
        <v>62</v>
      </c>
      <c r="B28" s="98"/>
      <c r="C28" s="98"/>
      <c r="D28" s="98"/>
      <c r="E28" s="99"/>
    </row>
    <row r="29" spans="1:5" ht="52.5" customHeight="1">
      <c r="A29" s="90" t="s">
        <v>69</v>
      </c>
      <c r="B29" s="91"/>
      <c r="C29" s="100" t="s">
        <v>3</v>
      </c>
      <c r="D29" s="101"/>
      <c r="E29" s="3">
        <v>0.61</v>
      </c>
    </row>
    <row r="30" spans="1:5" ht="51" customHeight="1">
      <c r="A30" s="85" t="s">
        <v>40</v>
      </c>
      <c r="B30" s="86"/>
      <c r="C30" s="100" t="s">
        <v>29</v>
      </c>
      <c r="D30" s="101"/>
      <c r="E30" s="3">
        <v>0.35</v>
      </c>
    </row>
    <row r="31" spans="1:5" ht="51" customHeight="1">
      <c r="A31" s="85" t="s">
        <v>41</v>
      </c>
      <c r="B31" s="86"/>
      <c r="C31" s="100" t="s">
        <v>42</v>
      </c>
      <c r="D31" s="101"/>
      <c r="E31" s="3">
        <v>0.35</v>
      </c>
    </row>
    <row r="32" spans="1:5" ht="15">
      <c r="A32" s="92" t="s">
        <v>30</v>
      </c>
      <c r="B32" s="93"/>
      <c r="C32" s="94" t="s">
        <v>43</v>
      </c>
      <c r="D32" s="94"/>
      <c r="E32" s="11">
        <v>0.08</v>
      </c>
    </row>
    <row r="33" spans="1:5" ht="15">
      <c r="A33" s="95" t="s">
        <v>35</v>
      </c>
      <c r="B33" s="96"/>
      <c r="C33" s="92"/>
      <c r="D33" s="93"/>
      <c r="E33" s="24">
        <f>E29+E30+E31+E32</f>
        <v>1.3900000000000001</v>
      </c>
    </row>
    <row r="34" spans="1:5" ht="15">
      <c r="A34" s="97" t="s">
        <v>63</v>
      </c>
      <c r="B34" s="98"/>
      <c r="C34" s="98"/>
      <c r="D34" s="99"/>
      <c r="E34" s="6"/>
    </row>
    <row r="35" spans="1:5" ht="15">
      <c r="A35" s="94" t="s">
        <v>44</v>
      </c>
      <c r="B35" s="94"/>
      <c r="C35" s="97" t="s">
        <v>32</v>
      </c>
      <c r="D35" s="99"/>
      <c r="E35" s="58">
        <v>0.84</v>
      </c>
    </row>
    <row r="36" spans="1:5" ht="24.75" customHeight="1">
      <c r="A36" s="90" t="s">
        <v>33</v>
      </c>
      <c r="B36" s="91"/>
      <c r="C36" s="85" t="s">
        <v>45</v>
      </c>
      <c r="D36" s="86"/>
      <c r="E36" s="3">
        <v>2.69</v>
      </c>
    </row>
    <row r="37" spans="1:5" ht="95.25" customHeight="1">
      <c r="A37" s="90" t="s">
        <v>47</v>
      </c>
      <c r="B37" s="91"/>
      <c r="C37" s="85" t="s">
        <v>48</v>
      </c>
      <c r="D37" s="86"/>
      <c r="E37" s="3">
        <v>0.37</v>
      </c>
    </row>
    <row r="38" spans="1:5" ht="30" customHeight="1">
      <c r="A38" s="85" t="s">
        <v>49</v>
      </c>
      <c r="B38" s="86"/>
      <c r="C38" s="85" t="s">
        <v>50</v>
      </c>
      <c r="D38" s="86"/>
      <c r="E38" s="3">
        <v>0.1</v>
      </c>
    </row>
    <row r="39" spans="1:5" ht="34.5" customHeight="1">
      <c r="A39" s="85" t="s">
        <v>51</v>
      </c>
      <c r="B39" s="86"/>
      <c r="C39" s="85" t="s">
        <v>52</v>
      </c>
      <c r="D39" s="86"/>
      <c r="E39" s="3">
        <v>0.07</v>
      </c>
    </row>
    <row r="40" spans="1:5" ht="22.5" customHeight="1">
      <c r="A40" s="81" t="s">
        <v>35</v>
      </c>
      <c r="B40" s="82"/>
      <c r="C40" s="82"/>
      <c r="D40" s="83"/>
      <c r="E40" s="25">
        <f>E35+E36+E37+E38+E39</f>
        <v>4.07</v>
      </c>
    </row>
    <row r="41" spans="1:5" ht="22.5" customHeight="1">
      <c r="A41" s="87" t="s">
        <v>99</v>
      </c>
      <c r="B41" s="88"/>
      <c r="C41" s="88"/>
      <c r="D41" s="89"/>
      <c r="E41" s="25">
        <f>E11+E23+E25+E33+E40</f>
        <v>13.970000000000002</v>
      </c>
    </row>
    <row r="42" spans="1:5" ht="22.5" customHeight="1">
      <c r="A42" s="87" t="s">
        <v>137</v>
      </c>
      <c r="B42" s="88"/>
      <c r="C42" s="63"/>
      <c r="D42" s="61"/>
      <c r="E42" s="25">
        <f>E11+E23+E25+E27+E33+E40</f>
        <v>19.290000000000003</v>
      </c>
    </row>
    <row r="43" spans="1:5" ht="22.5" customHeight="1">
      <c r="A43" s="81" t="s">
        <v>104</v>
      </c>
      <c r="B43" s="82"/>
      <c r="C43" s="82"/>
      <c r="D43" s="83"/>
      <c r="E43" s="30">
        <f>E41*3676.1</f>
        <v>51355.117000000006</v>
      </c>
    </row>
    <row r="44" spans="1:5" ht="22.5" customHeight="1">
      <c r="A44" s="81" t="s">
        <v>105</v>
      </c>
      <c r="B44" s="82"/>
      <c r="C44" s="82"/>
      <c r="D44" s="83"/>
      <c r="E44" s="30">
        <f>E43*12</f>
        <v>616261.4040000001</v>
      </c>
    </row>
    <row r="46" spans="1:5" ht="15">
      <c r="A46" s="84" t="s">
        <v>93</v>
      </c>
      <c r="B46" s="84"/>
      <c r="C46" s="84"/>
      <c r="D46" s="84"/>
      <c r="E46" s="62"/>
    </row>
    <row r="47" ht="15">
      <c r="A47" t="s">
        <v>37</v>
      </c>
    </row>
  </sheetData>
  <sheetProtection/>
  <mergeCells count="70">
    <mergeCell ref="A46:D46"/>
    <mergeCell ref="A39:B39"/>
    <mergeCell ref="C39:D39"/>
    <mergeCell ref="A40:D40"/>
    <mergeCell ref="A41:D41"/>
    <mergeCell ref="A43:D43"/>
    <mergeCell ref="A44:D44"/>
    <mergeCell ref="A42:B42"/>
    <mergeCell ref="A36:B36"/>
    <mergeCell ref="C36:D36"/>
    <mergeCell ref="A37:B37"/>
    <mergeCell ref="C37:D37"/>
    <mergeCell ref="A38:B38"/>
    <mergeCell ref="C38:D38"/>
    <mergeCell ref="A32:B32"/>
    <mergeCell ref="C32:D32"/>
    <mergeCell ref="A33:B33"/>
    <mergeCell ref="C33:D33"/>
    <mergeCell ref="A34:D34"/>
    <mergeCell ref="A35:B35"/>
    <mergeCell ref="C35:D35"/>
    <mergeCell ref="A29:B29"/>
    <mergeCell ref="C29:D29"/>
    <mergeCell ref="A30:B30"/>
    <mergeCell ref="C30:D30"/>
    <mergeCell ref="A31:B31"/>
    <mergeCell ref="C31:D31"/>
    <mergeCell ref="A24:E24"/>
    <mergeCell ref="A25:D25"/>
    <mergeCell ref="A26:E26"/>
    <mergeCell ref="A27:B27"/>
    <mergeCell ref="C27:D27"/>
    <mergeCell ref="A28:E28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1:B11"/>
    <mergeCell ref="C11:D11"/>
    <mergeCell ref="A12:E12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1:E3"/>
    <mergeCell ref="A5:B5"/>
    <mergeCell ref="C5:D5"/>
    <mergeCell ref="A6:E6"/>
    <mergeCell ref="A7:B7"/>
    <mergeCell ref="C7:D7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44"/>
  <sheetViews>
    <sheetView view="pageLayout" zoomScaleNormal="82" workbookViewId="0" topLeftCell="A31">
      <selection activeCell="E41" sqref="E41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131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18.75" customHeight="1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59">
        <v>0.4</v>
      </c>
    </row>
    <row r="8" spans="1:5" ht="35.25" customHeight="1">
      <c r="A8" s="90" t="s">
        <v>4</v>
      </c>
      <c r="B8" s="91"/>
      <c r="C8" s="92" t="s">
        <v>5</v>
      </c>
      <c r="D8" s="93"/>
      <c r="E8" s="3">
        <v>0.1</v>
      </c>
    </row>
    <row r="9" spans="1:5" ht="42.75" customHeight="1">
      <c r="A9" s="90" t="s">
        <v>83</v>
      </c>
      <c r="B9" s="91"/>
      <c r="C9" s="92" t="s">
        <v>7</v>
      </c>
      <c r="D9" s="93"/>
      <c r="E9" s="14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58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0.6000000000000001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58">
        <v>1.41</v>
      </c>
    </row>
    <row r="14" spans="1:5" ht="15">
      <c r="A14" s="92" t="s">
        <v>12</v>
      </c>
      <c r="B14" s="93"/>
      <c r="C14" s="92" t="s">
        <v>13</v>
      </c>
      <c r="D14" s="93"/>
      <c r="E14" s="58">
        <v>0.58</v>
      </c>
    </row>
    <row r="15" spans="1:5" ht="15">
      <c r="A15" s="92" t="s">
        <v>14</v>
      </c>
      <c r="B15" s="93"/>
      <c r="C15" s="92" t="s">
        <v>13</v>
      </c>
      <c r="D15" s="93"/>
      <c r="E15" s="58">
        <v>0.18</v>
      </c>
    </row>
    <row r="16" spans="1:5" ht="15">
      <c r="A16" s="92" t="s">
        <v>15</v>
      </c>
      <c r="B16" s="93"/>
      <c r="C16" s="92" t="s">
        <v>16</v>
      </c>
      <c r="D16" s="93"/>
      <c r="E16" s="58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58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59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59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58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58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59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3.48</v>
      </c>
    </row>
    <row r="26" spans="1:5" ht="15">
      <c r="A26" s="97" t="s">
        <v>28</v>
      </c>
      <c r="B26" s="98"/>
      <c r="C26" s="98"/>
      <c r="D26" s="98"/>
      <c r="E26" s="99"/>
    </row>
    <row r="27" spans="1:5" ht="52.5" customHeight="1">
      <c r="A27" s="90" t="s">
        <v>69</v>
      </c>
      <c r="B27" s="91"/>
      <c r="C27" s="100" t="s">
        <v>3</v>
      </c>
      <c r="D27" s="101"/>
      <c r="E27" s="3">
        <v>0.61</v>
      </c>
    </row>
    <row r="28" spans="1:5" ht="51" customHeight="1">
      <c r="A28" s="85" t="s">
        <v>40</v>
      </c>
      <c r="B28" s="86"/>
      <c r="C28" s="100" t="s">
        <v>29</v>
      </c>
      <c r="D28" s="101"/>
      <c r="E28" s="3">
        <v>0.35</v>
      </c>
    </row>
    <row r="29" spans="1:5" ht="51" customHeight="1">
      <c r="A29" s="85" t="s">
        <v>41</v>
      </c>
      <c r="B29" s="86"/>
      <c r="C29" s="100" t="s">
        <v>42</v>
      </c>
      <c r="D29" s="101"/>
      <c r="E29" s="3">
        <v>0.35</v>
      </c>
    </row>
    <row r="30" spans="1:5" ht="15">
      <c r="A30" s="92" t="s">
        <v>30</v>
      </c>
      <c r="B30" s="93"/>
      <c r="C30" s="94" t="s">
        <v>43</v>
      </c>
      <c r="D30" s="94"/>
      <c r="E30" s="11">
        <v>0.08</v>
      </c>
    </row>
    <row r="31" spans="1:5" ht="15">
      <c r="A31" s="95" t="s">
        <v>35</v>
      </c>
      <c r="B31" s="96"/>
      <c r="C31" s="92"/>
      <c r="D31" s="93"/>
      <c r="E31" s="24">
        <f>E27+E28+E29+E30</f>
        <v>1.3900000000000001</v>
      </c>
    </row>
    <row r="32" spans="1:5" ht="15">
      <c r="A32" s="97" t="s">
        <v>31</v>
      </c>
      <c r="B32" s="98"/>
      <c r="C32" s="98"/>
      <c r="D32" s="99"/>
      <c r="E32" s="6"/>
    </row>
    <row r="33" spans="1:5" ht="15">
      <c r="A33" s="94" t="s">
        <v>44</v>
      </c>
      <c r="B33" s="94"/>
      <c r="C33" s="97" t="s">
        <v>32</v>
      </c>
      <c r="D33" s="99"/>
      <c r="E33" s="58">
        <v>0.84</v>
      </c>
    </row>
    <row r="34" spans="1:5" ht="24.75" customHeight="1">
      <c r="A34" s="90" t="s">
        <v>33</v>
      </c>
      <c r="B34" s="91"/>
      <c r="C34" s="85" t="s">
        <v>45</v>
      </c>
      <c r="D34" s="86"/>
      <c r="E34" s="3">
        <v>2.69</v>
      </c>
    </row>
    <row r="35" spans="1:5" ht="95.25" customHeight="1">
      <c r="A35" s="90" t="s">
        <v>47</v>
      </c>
      <c r="B35" s="91"/>
      <c r="C35" s="85" t="s">
        <v>48</v>
      </c>
      <c r="D35" s="86"/>
      <c r="E35" s="3">
        <v>0.37</v>
      </c>
    </row>
    <row r="36" spans="1:5" ht="30" customHeight="1">
      <c r="A36" s="85" t="s">
        <v>49</v>
      </c>
      <c r="B36" s="86"/>
      <c r="C36" s="85" t="s">
        <v>50</v>
      </c>
      <c r="D36" s="86"/>
      <c r="E36" s="3">
        <v>0.1</v>
      </c>
    </row>
    <row r="37" spans="1:5" ht="34.5" customHeight="1">
      <c r="A37" s="85" t="s">
        <v>51</v>
      </c>
      <c r="B37" s="86"/>
      <c r="C37" s="85" t="s">
        <v>52</v>
      </c>
      <c r="D37" s="86"/>
      <c r="E37" s="3">
        <v>0.07</v>
      </c>
    </row>
    <row r="38" spans="1:5" ht="22.5" customHeight="1">
      <c r="A38" s="81" t="s">
        <v>35</v>
      </c>
      <c r="B38" s="82"/>
      <c r="C38" s="82"/>
      <c r="D38" s="83"/>
      <c r="E38" s="25">
        <f>E33+E34+E35+E36+E37</f>
        <v>4.07</v>
      </c>
    </row>
    <row r="39" spans="1:5" ht="22.5" customHeight="1">
      <c r="A39" s="87" t="s">
        <v>99</v>
      </c>
      <c r="B39" s="88"/>
      <c r="C39" s="88"/>
      <c r="D39" s="89"/>
      <c r="E39" s="25">
        <f>E11+E23+E25+E31+E38</f>
        <v>13.970000000000002</v>
      </c>
    </row>
    <row r="40" spans="1:5" ht="22.5" customHeight="1">
      <c r="A40" s="81" t="s">
        <v>104</v>
      </c>
      <c r="B40" s="82"/>
      <c r="C40" s="82"/>
      <c r="D40" s="83"/>
      <c r="E40" s="30">
        <f>E39*2875.7</f>
        <v>40173.529</v>
      </c>
    </row>
    <row r="41" spans="1:5" ht="22.5" customHeight="1">
      <c r="A41" s="81" t="s">
        <v>105</v>
      </c>
      <c r="B41" s="82"/>
      <c r="C41" s="82"/>
      <c r="D41" s="83"/>
      <c r="E41" s="29">
        <f>E40*12</f>
        <v>482082.348</v>
      </c>
    </row>
    <row r="43" spans="1:5" ht="15">
      <c r="A43" s="84" t="s">
        <v>93</v>
      </c>
      <c r="B43" s="84"/>
      <c r="C43" s="84"/>
      <c r="D43" s="84"/>
      <c r="E43" s="62"/>
    </row>
    <row r="44" ht="15">
      <c r="A44" t="s">
        <v>37</v>
      </c>
    </row>
  </sheetData>
  <sheetProtection/>
  <mergeCells count="66">
    <mergeCell ref="A40:D40"/>
    <mergeCell ref="A41:D41"/>
    <mergeCell ref="A43:D43"/>
    <mergeCell ref="A36:B36"/>
    <mergeCell ref="C36:D36"/>
    <mergeCell ref="A37:B37"/>
    <mergeCell ref="C37:D37"/>
    <mergeCell ref="A38:D38"/>
    <mergeCell ref="A39:D39"/>
    <mergeCell ref="A32:D32"/>
    <mergeCell ref="A33:B33"/>
    <mergeCell ref="C33:D33"/>
    <mergeCell ref="A34:B34"/>
    <mergeCell ref="C34:D34"/>
    <mergeCell ref="A35:B35"/>
    <mergeCell ref="C35:D35"/>
    <mergeCell ref="A29:B29"/>
    <mergeCell ref="C29:D29"/>
    <mergeCell ref="A30:B30"/>
    <mergeCell ref="C30:D30"/>
    <mergeCell ref="A31:B31"/>
    <mergeCell ref="C31:D31"/>
    <mergeCell ref="A24:E24"/>
    <mergeCell ref="A25:D25"/>
    <mergeCell ref="A26:E26"/>
    <mergeCell ref="A27:B27"/>
    <mergeCell ref="C27:D27"/>
    <mergeCell ref="A28:B28"/>
    <mergeCell ref="C28:D28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1:B11"/>
    <mergeCell ref="C11:D11"/>
    <mergeCell ref="A12:E12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1:E3"/>
    <mergeCell ref="A5:B5"/>
    <mergeCell ref="C5:D5"/>
    <mergeCell ref="A6:E6"/>
    <mergeCell ref="A7:B7"/>
    <mergeCell ref="C7:D7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44"/>
  <sheetViews>
    <sheetView view="pageLayout" zoomScaleNormal="82" workbookViewId="0" topLeftCell="A28">
      <selection activeCell="E41" sqref="E41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106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18.75" customHeight="1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50">
        <v>0.4</v>
      </c>
    </row>
    <row r="8" spans="1:5" ht="35.25" customHeight="1">
      <c r="A8" s="90" t="s">
        <v>4</v>
      </c>
      <c r="B8" s="91"/>
      <c r="C8" s="92" t="s">
        <v>5</v>
      </c>
      <c r="D8" s="93"/>
      <c r="E8" s="3">
        <v>0.1</v>
      </c>
    </row>
    <row r="9" spans="1:5" ht="42.75" customHeight="1">
      <c r="A9" s="90" t="s">
        <v>83</v>
      </c>
      <c r="B9" s="91"/>
      <c r="C9" s="92" t="s">
        <v>7</v>
      </c>
      <c r="D9" s="93"/>
      <c r="E9" s="14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49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0.6000000000000001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49">
        <v>1.41</v>
      </c>
    </row>
    <row r="14" spans="1:5" ht="15">
      <c r="A14" s="92" t="s">
        <v>12</v>
      </c>
      <c r="B14" s="93"/>
      <c r="C14" s="92" t="s">
        <v>13</v>
      </c>
      <c r="D14" s="93"/>
      <c r="E14" s="49">
        <v>0.58</v>
      </c>
    </row>
    <row r="15" spans="1:5" ht="15">
      <c r="A15" s="92" t="s">
        <v>14</v>
      </c>
      <c r="B15" s="93"/>
      <c r="C15" s="92" t="s">
        <v>13</v>
      </c>
      <c r="D15" s="93"/>
      <c r="E15" s="49">
        <v>0.18</v>
      </c>
    </row>
    <row r="16" spans="1:5" ht="15">
      <c r="A16" s="92" t="s">
        <v>15</v>
      </c>
      <c r="B16" s="93"/>
      <c r="C16" s="92" t="s">
        <v>16</v>
      </c>
      <c r="D16" s="93"/>
      <c r="E16" s="49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49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50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50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49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49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50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3.48</v>
      </c>
    </row>
    <row r="26" spans="1:5" ht="15">
      <c r="A26" s="97" t="s">
        <v>28</v>
      </c>
      <c r="B26" s="98"/>
      <c r="C26" s="98"/>
      <c r="D26" s="98"/>
      <c r="E26" s="99"/>
    </row>
    <row r="27" spans="1:5" ht="52.5" customHeight="1">
      <c r="A27" s="90" t="s">
        <v>69</v>
      </c>
      <c r="B27" s="91"/>
      <c r="C27" s="100" t="s">
        <v>3</v>
      </c>
      <c r="D27" s="101"/>
      <c r="E27" s="3">
        <v>0.61</v>
      </c>
    </row>
    <row r="28" spans="1:5" ht="51" customHeight="1">
      <c r="A28" s="85" t="s">
        <v>40</v>
      </c>
      <c r="B28" s="86"/>
      <c r="C28" s="100" t="s">
        <v>29</v>
      </c>
      <c r="D28" s="101"/>
      <c r="E28" s="3">
        <v>0.35</v>
      </c>
    </row>
    <row r="29" spans="1:5" ht="51" customHeight="1">
      <c r="A29" s="85" t="s">
        <v>41</v>
      </c>
      <c r="B29" s="86"/>
      <c r="C29" s="100" t="s">
        <v>42</v>
      </c>
      <c r="D29" s="101"/>
      <c r="E29" s="3">
        <v>0.35</v>
      </c>
    </row>
    <row r="30" spans="1:5" ht="15">
      <c r="A30" s="92" t="s">
        <v>30</v>
      </c>
      <c r="B30" s="93"/>
      <c r="C30" s="94" t="s">
        <v>43</v>
      </c>
      <c r="D30" s="94"/>
      <c r="E30" s="11">
        <v>0.08</v>
      </c>
    </row>
    <row r="31" spans="1:5" ht="15">
      <c r="A31" s="95" t="s">
        <v>35</v>
      </c>
      <c r="B31" s="96"/>
      <c r="C31" s="92"/>
      <c r="D31" s="93"/>
      <c r="E31" s="24">
        <f>E27+E28+E29+E30</f>
        <v>1.3900000000000001</v>
      </c>
    </row>
    <row r="32" spans="1:5" ht="15">
      <c r="A32" s="97" t="s">
        <v>31</v>
      </c>
      <c r="B32" s="98"/>
      <c r="C32" s="98"/>
      <c r="D32" s="99"/>
      <c r="E32" s="6"/>
    </row>
    <row r="33" spans="1:5" ht="15">
      <c r="A33" s="94" t="s">
        <v>44</v>
      </c>
      <c r="B33" s="94"/>
      <c r="C33" s="97" t="s">
        <v>32</v>
      </c>
      <c r="D33" s="99"/>
      <c r="E33" s="49">
        <v>0.84</v>
      </c>
    </row>
    <row r="34" spans="1:5" ht="24.75" customHeight="1">
      <c r="A34" s="90" t="s">
        <v>33</v>
      </c>
      <c r="B34" s="91"/>
      <c r="C34" s="85" t="s">
        <v>45</v>
      </c>
      <c r="D34" s="86"/>
      <c r="E34" s="3">
        <v>2.69</v>
      </c>
    </row>
    <row r="35" spans="1:5" ht="95.25" customHeight="1">
      <c r="A35" s="90" t="s">
        <v>47</v>
      </c>
      <c r="B35" s="91"/>
      <c r="C35" s="85" t="s">
        <v>48</v>
      </c>
      <c r="D35" s="86"/>
      <c r="E35" s="3">
        <v>0.37</v>
      </c>
    </row>
    <row r="36" spans="1:5" ht="30" customHeight="1">
      <c r="A36" s="85" t="s">
        <v>49</v>
      </c>
      <c r="B36" s="86"/>
      <c r="C36" s="85" t="s">
        <v>50</v>
      </c>
      <c r="D36" s="86"/>
      <c r="E36" s="3">
        <v>0.1</v>
      </c>
    </row>
    <row r="37" spans="1:5" ht="34.5" customHeight="1">
      <c r="A37" s="85" t="s">
        <v>51</v>
      </c>
      <c r="B37" s="86"/>
      <c r="C37" s="85" t="s">
        <v>52</v>
      </c>
      <c r="D37" s="86"/>
      <c r="E37" s="3">
        <v>0.07</v>
      </c>
    </row>
    <row r="38" spans="1:5" ht="22.5" customHeight="1">
      <c r="A38" s="81" t="s">
        <v>35</v>
      </c>
      <c r="B38" s="82"/>
      <c r="C38" s="82"/>
      <c r="D38" s="83"/>
      <c r="E38" s="25">
        <f>E33+E34+E35+E36+E37</f>
        <v>4.07</v>
      </c>
    </row>
    <row r="39" spans="1:5" ht="22.5" customHeight="1">
      <c r="A39" s="87" t="s">
        <v>99</v>
      </c>
      <c r="B39" s="88"/>
      <c r="C39" s="88"/>
      <c r="D39" s="89"/>
      <c r="E39" s="25">
        <f>E11+E23+E25+E31+E38</f>
        <v>13.970000000000002</v>
      </c>
    </row>
    <row r="40" spans="1:5" ht="22.5" customHeight="1">
      <c r="A40" s="81" t="s">
        <v>104</v>
      </c>
      <c r="B40" s="82"/>
      <c r="C40" s="82"/>
      <c r="D40" s="83"/>
      <c r="E40" s="25">
        <f>E39*6902</f>
        <v>96420.94000000002</v>
      </c>
    </row>
    <row r="41" spans="1:5" ht="22.5" customHeight="1">
      <c r="A41" s="81" t="s">
        <v>105</v>
      </c>
      <c r="B41" s="82"/>
      <c r="C41" s="82"/>
      <c r="D41" s="83"/>
      <c r="E41" s="4">
        <f>E40*12</f>
        <v>1157051.2800000003</v>
      </c>
    </row>
    <row r="43" spans="1:5" ht="15">
      <c r="A43" s="84" t="s">
        <v>93</v>
      </c>
      <c r="B43" s="84"/>
      <c r="C43" s="84"/>
      <c r="D43" s="84"/>
      <c r="E43" s="51"/>
    </row>
    <row r="44" ht="15">
      <c r="A44" t="s">
        <v>37</v>
      </c>
    </row>
  </sheetData>
  <sheetProtection/>
  <mergeCells count="66">
    <mergeCell ref="A1:E3"/>
    <mergeCell ref="A5:B5"/>
    <mergeCell ref="C5:D5"/>
    <mergeCell ref="A6:E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4:E24"/>
    <mergeCell ref="A25:D25"/>
    <mergeCell ref="A26:E26"/>
    <mergeCell ref="A21:B21"/>
    <mergeCell ref="C21:D21"/>
    <mergeCell ref="A22:B22"/>
    <mergeCell ref="C22:D22"/>
    <mergeCell ref="A23:B23"/>
    <mergeCell ref="C23:D23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D32"/>
    <mergeCell ref="A33:B33"/>
    <mergeCell ref="C33:D33"/>
    <mergeCell ref="A34:B34"/>
    <mergeCell ref="C34:D34"/>
    <mergeCell ref="A35:B35"/>
    <mergeCell ref="C35:D35"/>
    <mergeCell ref="A36:B36"/>
    <mergeCell ref="C36:D36"/>
    <mergeCell ref="A41:D41"/>
    <mergeCell ref="A43:D43"/>
    <mergeCell ref="A37:B37"/>
    <mergeCell ref="C37:D37"/>
    <mergeCell ref="A38:D38"/>
    <mergeCell ref="A39:D39"/>
    <mergeCell ref="A40:D40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44"/>
  <sheetViews>
    <sheetView view="pageLayout" zoomScaleNormal="82" workbookViewId="0" topLeftCell="A22">
      <selection activeCell="E41" sqref="E41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77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15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21">
        <v>0.4</v>
      </c>
    </row>
    <row r="8" spans="1:5" ht="35.25" customHeight="1">
      <c r="A8" s="90" t="s">
        <v>4</v>
      </c>
      <c r="B8" s="91"/>
      <c r="C8" s="92" t="s">
        <v>5</v>
      </c>
      <c r="D8" s="93"/>
      <c r="E8" s="18">
        <v>0.1</v>
      </c>
    </row>
    <row r="9" spans="1:5" ht="30" customHeight="1">
      <c r="A9" s="90" t="s">
        <v>6</v>
      </c>
      <c r="B9" s="91"/>
      <c r="C9" s="92" t="s">
        <v>7</v>
      </c>
      <c r="D9" s="93"/>
      <c r="E9" s="4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20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0.6000000000000001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20">
        <v>1.41</v>
      </c>
    </row>
    <row r="14" spans="1:5" ht="15">
      <c r="A14" s="92" t="s">
        <v>12</v>
      </c>
      <c r="B14" s="93"/>
      <c r="C14" s="92" t="s">
        <v>13</v>
      </c>
      <c r="D14" s="93"/>
      <c r="E14" s="20">
        <v>0.58</v>
      </c>
    </row>
    <row r="15" spans="1:5" ht="15">
      <c r="A15" s="92" t="s">
        <v>14</v>
      </c>
      <c r="B15" s="93"/>
      <c r="C15" s="92" t="s">
        <v>13</v>
      </c>
      <c r="D15" s="93"/>
      <c r="E15" s="20">
        <v>0.18</v>
      </c>
    </row>
    <row r="16" spans="1:5" ht="15">
      <c r="A16" s="92" t="s">
        <v>15</v>
      </c>
      <c r="B16" s="93"/>
      <c r="C16" s="92" t="s">
        <v>16</v>
      </c>
      <c r="D16" s="93"/>
      <c r="E16" s="20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20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21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21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20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20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21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3.67</v>
      </c>
    </row>
    <row r="26" spans="1:5" ht="15">
      <c r="A26" s="97" t="s">
        <v>28</v>
      </c>
      <c r="B26" s="98"/>
      <c r="C26" s="98"/>
      <c r="D26" s="98"/>
      <c r="E26" s="99"/>
    </row>
    <row r="27" spans="1:5" ht="51" customHeight="1">
      <c r="A27" s="90" t="s">
        <v>68</v>
      </c>
      <c r="B27" s="91"/>
      <c r="C27" s="100" t="s">
        <v>3</v>
      </c>
      <c r="D27" s="101"/>
      <c r="E27" s="3">
        <v>0.66</v>
      </c>
    </row>
    <row r="28" spans="1:5" ht="51" customHeight="1">
      <c r="A28" s="85" t="s">
        <v>40</v>
      </c>
      <c r="B28" s="86"/>
      <c r="C28" s="100" t="s">
        <v>29</v>
      </c>
      <c r="D28" s="101"/>
      <c r="E28" s="3">
        <v>0.4</v>
      </c>
    </row>
    <row r="29" spans="1:5" ht="51" customHeight="1">
      <c r="A29" s="85" t="s">
        <v>41</v>
      </c>
      <c r="B29" s="86"/>
      <c r="C29" s="100" t="s">
        <v>42</v>
      </c>
      <c r="D29" s="101"/>
      <c r="E29" s="3">
        <v>0.4</v>
      </c>
    </row>
    <row r="30" spans="1:5" ht="15">
      <c r="A30" s="92" t="s">
        <v>30</v>
      </c>
      <c r="B30" s="93"/>
      <c r="C30" s="94" t="s">
        <v>43</v>
      </c>
      <c r="D30" s="94"/>
      <c r="E30" s="11">
        <v>0.08</v>
      </c>
    </row>
    <row r="31" spans="1:5" ht="15">
      <c r="A31" s="95" t="s">
        <v>35</v>
      </c>
      <c r="B31" s="96"/>
      <c r="C31" s="92"/>
      <c r="D31" s="93"/>
      <c r="E31" s="24">
        <f>E27+E28+E29+E30</f>
        <v>1.54</v>
      </c>
    </row>
    <row r="32" spans="1:5" ht="15">
      <c r="A32" s="97" t="s">
        <v>31</v>
      </c>
      <c r="B32" s="98"/>
      <c r="C32" s="98"/>
      <c r="D32" s="99"/>
      <c r="E32" s="6"/>
    </row>
    <row r="33" spans="1:5" ht="15">
      <c r="A33" s="94" t="s">
        <v>44</v>
      </c>
      <c r="B33" s="94"/>
      <c r="C33" s="97" t="s">
        <v>32</v>
      </c>
      <c r="D33" s="99"/>
      <c r="E33" s="20">
        <v>0.84</v>
      </c>
    </row>
    <row r="34" spans="1:5" ht="24.75" customHeight="1">
      <c r="A34" s="90" t="s">
        <v>33</v>
      </c>
      <c r="B34" s="91"/>
      <c r="C34" s="85" t="s">
        <v>45</v>
      </c>
      <c r="D34" s="86"/>
      <c r="E34" s="3">
        <v>3.08</v>
      </c>
    </row>
    <row r="35" spans="1:5" ht="63.75" customHeight="1">
      <c r="A35" s="90" t="s">
        <v>47</v>
      </c>
      <c r="B35" s="91"/>
      <c r="C35" s="85" t="s">
        <v>48</v>
      </c>
      <c r="D35" s="86"/>
      <c r="E35" s="3">
        <v>0.37</v>
      </c>
    </row>
    <row r="36" spans="1:5" ht="18.75" customHeight="1">
      <c r="A36" s="85" t="s">
        <v>49</v>
      </c>
      <c r="B36" s="86"/>
      <c r="C36" s="85" t="s">
        <v>50</v>
      </c>
      <c r="D36" s="86"/>
      <c r="E36" s="3">
        <v>0.1</v>
      </c>
    </row>
    <row r="37" spans="1:5" ht="18.75" customHeight="1">
      <c r="A37" s="85" t="s">
        <v>51</v>
      </c>
      <c r="B37" s="86"/>
      <c r="C37" s="85" t="s">
        <v>52</v>
      </c>
      <c r="D37" s="86"/>
      <c r="E37" s="3">
        <v>0.07</v>
      </c>
    </row>
    <row r="38" spans="1:5" ht="22.5" customHeight="1">
      <c r="A38" s="81" t="s">
        <v>35</v>
      </c>
      <c r="B38" s="82"/>
      <c r="C38" s="82"/>
      <c r="D38" s="83"/>
      <c r="E38" s="25">
        <f>E33+E34+E35+E36+E37</f>
        <v>4.46</v>
      </c>
    </row>
    <row r="39" spans="1:5" ht="22.5" customHeight="1">
      <c r="A39" s="81" t="s">
        <v>53</v>
      </c>
      <c r="B39" s="82"/>
      <c r="C39" s="82"/>
      <c r="D39" s="83"/>
      <c r="E39" s="25">
        <f>E11+E23+E25+E31+E38</f>
        <v>14.700000000000003</v>
      </c>
    </row>
    <row r="40" spans="1:5" ht="22.5" customHeight="1">
      <c r="A40" s="81" t="s">
        <v>54</v>
      </c>
      <c r="B40" s="82"/>
      <c r="C40" s="82"/>
      <c r="D40" s="83"/>
      <c r="E40" s="29">
        <f>3307.89*E39</f>
        <v>48625.98300000001</v>
      </c>
    </row>
    <row r="41" spans="1:5" ht="22.5" customHeight="1">
      <c r="A41" s="81" t="s">
        <v>55</v>
      </c>
      <c r="B41" s="82"/>
      <c r="C41" s="82"/>
      <c r="D41" s="83"/>
      <c r="E41" s="29">
        <f>E40*12</f>
        <v>583511.7960000001</v>
      </c>
    </row>
    <row r="43" spans="1:5" ht="15">
      <c r="A43" s="84" t="s">
        <v>94</v>
      </c>
      <c r="B43" s="84"/>
      <c r="C43" s="84"/>
      <c r="D43" s="84"/>
      <c r="E43" s="19"/>
    </row>
    <row r="44" ht="15">
      <c r="A44" t="s">
        <v>37</v>
      </c>
    </row>
  </sheetData>
  <sheetProtection/>
  <mergeCells count="66">
    <mergeCell ref="A40:D40"/>
    <mergeCell ref="A41:D41"/>
    <mergeCell ref="A43:D43"/>
    <mergeCell ref="A36:B36"/>
    <mergeCell ref="C36:D36"/>
    <mergeCell ref="A37:B37"/>
    <mergeCell ref="C37:D37"/>
    <mergeCell ref="A38:D38"/>
    <mergeCell ref="A39:D39"/>
    <mergeCell ref="A32:D32"/>
    <mergeCell ref="A33:B33"/>
    <mergeCell ref="C33:D33"/>
    <mergeCell ref="A34:B34"/>
    <mergeCell ref="C34:D34"/>
    <mergeCell ref="A35:B35"/>
    <mergeCell ref="C35:D35"/>
    <mergeCell ref="A29:B29"/>
    <mergeCell ref="C29:D29"/>
    <mergeCell ref="A30:B30"/>
    <mergeCell ref="C30:D30"/>
    <mergeCell ref="A31:B31"/>
    <mergeCell ref="C31:D31"/>
    <mergeCell ref="A24:E24"/>
    <mergeCell ref="A25:D25"/>
    <mergeCell ref="A26:E26"/>
    <mergeCell ref="A27:B27"/>
    <mergeCell ref="C27:D27"/>
    <mergeCell ref="A28:B28"/>
    <mergeCell ref="C28:D28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1:B11"/>
    <mergeCell ref="C11:D11"/>
    <mergeCell ref="A12:E12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1:E3"/>
    <mergeCell ref="A5:B5"/>
    <mergeCell ref="C5:D5"/>
    <mergeCell ref="A6:E6"/>
    <mergeCell ref="A7:B7"/>
    <mergeCell ref="C7:D7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44"/>
  <sheetViews>
    <sheetView view="pageLayout" zoomScaleNormal="82" workbookViewId="0" topLeftCell="A1">
      <selection activeCell="A9" sqref="A9:B9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78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15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21">
        <v>0.4</v>
      </c>
    </row>
    <row r="8" spans="1:5" ht="35.25" customHeight="1">
      <c r="A8" s="90" t="s">
        <v>4</v>
      </c>
      <c r="B8" s="91"/>
      <c r="C8" s="92" t="s">
        <v>5</v>
      </c>
      <c r="D8" s="93"/>
      <c r="E8" s="18">
        <v>0.1</v>
      </c>
    </row>
    <row r="9" spans="1:5" ht="39.75" customHeight="1">
      <c r="A9" s="90" t="s">
        <v>80</v>
      </c>
      <c r="B9" s="91"/>
      <c r="C9" s="92" t="s">
        <v>7</v>
      </c>
      <c r="D9" s="93"/>
      <c r="E9" s="4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20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0.6000000000000001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20">
        <v>1.41</v>
      </c>
    </row>
    <row r="14" spans="1:5" ht="15">
      <c r="A14" s="92" t="s">
        <v>12</v>
      </c>
      <c r="B14" s="93"/>
      <c r="C14" s="92" t="s">
        <v>13</v>
      </c>
      <c r="D14" s="93"/>
      <c r="E14" s="20">
        <v>0.58</v>
      </c>
    </row>
    <row r="15" spans="1:5" ht="15">
      <c r="A15" s="92" t="s">
        <v>14</v>
      </c>
      <c r="B15" s="93"/>
      <c r="C15" s="92" t="s">
        <v>13</v>
      </c>
      <c r="D15" s="93"/>
      <c r="E15" s="20">
        <v>0.18</v>
      </c>
    </row>
    <row r="16" spans="1:5" ht="15">
      <c r="A16" s="92" t="s">
        <v>15</v>
      </c>
      <c r="B16" s="93"/>
      <c r="C16" s="92" t="s">
        <v>16</v>
      </c>
      <c r="D16" s="93"/>
      <c r="E16" s="20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20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21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21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20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20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21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3.67</v>
      </c>
    </row>
    <row r="26" spans="1:5" ht="15">
      <c r="A26" s="97" t="s">
        <v>28</v>
      </c>
      <c r="B26" s="98"/>
      <c r="C26" s="98"/>
      <c r="D26" s="98"/>
      <c r="E26" s="99"/>
    </row>
    <row r="27" spans="1:5" ht="51.75" customHeight="1">
      <c r="A27" s="90" t="s">
        <v>68</v>
      </c>
      <c r="B27" s="91"/>
      <c r="C27" s="100" t="s">
        <v>3</v>
      </c>
      <c r="D27" s="101"/>
      <c r="E27" s="3">
        <v>0.66</v>
      </c>
    </row>
    <row r="28" spans="1:5" ht="51" customHeight="1">
      <c r="A28" s="85" t="s">
        <v>40</v>
      </c>
      <c r="B28" s="86"/>
      <c r="C28" s="100" t="s">
        <v>29</v>
      </c>
      <c r="D28" s="101"/>
      <c r="E28" s="3">
        <v>0.4</v>
      </c>
    </row>
    <row r="29" spans="1:5" ht="51" customHeight="1">
      <c r="A29" s="85" t="s">
        <v>41</v>
      </c>
      <c r="B29" s="86"/>
      <c r="C29" s="100" t="s">
        <v>42</v>
      </c>
      <c r="D29" s="101"/>
      <c r="E29" s="3">
        <v>0.4</v>
      </c>
    </row>
    <row r="30" spans="1:5" ht="15">
      <c r="A30" s="92" t="s">
        <v>30</v>
      </c>
      <c r="B30" s="93"/>
      <c r="C30" s="94" t="s">
        <v>43</v>
      </c>
      <c r="D30" s="94"/>
      <c r="E30" s="11">
        <v>0.08</v>
      </c>
    </row>
    <row r="31" spans="1:5" ht="15">
      <c r="A31" s="95" t="s">
        <v>35</v>
      </c>
      <c r="B31" s="96"/>
      <c r="C31" s="92"/>
      <c r="D31" s="93"/>
      <c r="E31" s="24">
        <f>E27+E28+E29+E30</f>
        <v>1.54</v>
      </c>
    </row>
    <row r="32" spans="1:5" ht="15">
      <c r="A32" s="97" t="s">
        <v>31</v>
      </c>
      <c r="B32" s="98"/>
      <c r="C32" s="98"/>
      <c r="D32" s="99"/>
      <c r="E32" s="6"/>
    </row>
    <row r="33" spans="1:5" ht="15">
      <c r="A33" s="94" t="s">
        <v>44</v>
      </c>
      <c r="B33" s="94"/>
      <c r="C33" s="97" t="s">
        <v>32</v>
      </c>
      <c r="D33" s="99"/>
      <c r="E33" s="20">
        <v>0.84</v>
      </c>
    </row>
    <row r="34" spans="1:5" ht="24.75" customHeight="1">
      <c r="A34" s="90" t="s">
        <v>33</v>
      </c>
      <c r="B34" s="91"/>
      <c r="C34" s="85" t="s">
        <v>45</v>
      </c>
      <c r="D34" s="86"/>
      <c r="E34" s="3">
        <v>3.08</v>
      </c>
    </row>
    <row r="35" spans="1:5" ht="95.25" customHeight="1">
      <c r="A35" s="90" t="s">
        <v>47</v>
      </c>
      <c r="B35" s="91"/>
      <c r="C35" s="85" t="s">
        <v>48</v>
      </c>
      <c r="D35" s="86"/>
      <c r="E35" s="3">
        <v>0.37</v>
      </c>
    </row>
    <row r="36" spans="1:5" ht="18.75" customHeight="1">
      <c r="A36" s="85" t="s">
        <v>49</v>
      </c>
      <c r="B36" s="86"/>
      <c r="C36" s="85" t="s">
        <v>50</v>
      </c>
      <c r="D36" s="86"/>
      <c r="E36" s="3">
        <v>0.1</v>
      </c>
    </row>
    <row r="37" spans="1:5" ht="18.75" customHeight="1">
      <c r="A37" s="85" t="s">
        <v>51</v>
      </c>
      <c r="B37" s="86"/>
      <c r="C37" s="85" t="s">
        <v>52</v>
      </c>
      <c r="D37" s="86"/>
      <c r="E37" s="3">
        <v>0.07</v>
      </c>
    </row>
    <row r="38" spans="1:5" ht="22.5" customHeight="1">
      <c r="A38" s="81" t="s">
        <v>35</v>
      </c>
      <c r="B38" s="82"/>
      <c r="C38" s="82"/>
      <c r="D38" s="83"/>
      <c r="E38" s="25">
        <f>E33+E34+E35+E36+E37</f>
        <v>4.46</v>
      </c>
    </row>
    <row r="39" spans="1:5" ht="22.5" customHeight="1">
      <c r="A39" s="81" t="s">
        <v>53</v>
      </c>
      <c r="B39" s="82"/>
      <c r="C39" s="82"/>
      <c r="D39" s="83"/>
      <c r="E39" s="25">
        <f>E11+E23+E25+E31+E38</f>
        <v>14.700000000000003</v>
      </c>
    </row>
    <row r="40" spans="1:5" ht="22.5" customHeight="1">
      <c r="A40" s="81" t="s">
        <v>54</v>
      </c>
      <c r="B40" s="82"/>
      <c r="C40" s="82"/>
      <c r="D40" s="83"/>
      <c r="E40" s="25">
        <f>4471.8*E39</f>
        <v>65735.46000000002</v>
      </c>
    </row>
    <row r="41" spans="1:5" ht="22.5" customHeight="1">
      <c r="A41" s="81" t="s">
        <v>55</v>
      </c>
      <c r="B41" s="82"/>
      <c r="C41" s="82"/>
      <c r="D41" s="83"/>
      <c r="E41" s="25">
        <f>E40*12</f>
        <v>788825.5200000003</v>
      </c>
    </row>
    <row r="43" spans="1:5" ht="15">
      <c r="A43" s="84" t="s">
        <v>94</v>
      </c>
      <c r="B43" s="84"/>
      <c r="C43" s="84"/>
      <c r="D43" s="84"/>
      <c r="E43" s="19"/>
    </row>
    <row r="44" ht="15">
      <c r="A44" t="s">
        <v>37</v>
      </c>
    </row>
  </sheetData>
  <sheetProtection/>
  <mergeCells count="66">
    <mergeCell ref="A40:D40"/>
    <mergeCell ref="A41:D41"/>
    <mergeCell ref="A43:D43"/>
    <mergeCell ref="A36:B36"/>
    <mergeCell ref="C36:D36"/>
    <mergeCell ref="A37:B37"/>
    <mergeCell ref="C37:D37"/>
    <mergeCell ref="A38:D38"/>
    <mergeCell ref="A39:D39"/>
    <mergeCell ref="A32:D32"/>
    <mergeCell ref="A33:B33"/>
    <mergeCell ref="C33:D33"/>
    <mergeCell ref="A34:B34"/>
    <mergeCell ref="C34:D34"/>
    <mergeCell ref="A35:B35"/>
    <mergeCell ref="C35:D35"/>
    <mergeCell ref="A29:B29"/>
    <mergeCell ref="C29:D29"/>
    <mergeCell ref="A30:B30"/>
    <mergeCell ref="C30:D30"/>
    <mergeCell ref="A31:B31"/>
    <mergeCell ref="C31:D31"/>
    <mergeCell ref="A24:E24"/>
    <mergeCell ref="A25:D25"/>
    <mergeCell ref="A26:E26"/>
    <mergeCell ref="A27:B27"/>
    <mergeCell ref="C27:D27"/>
    <mergeCell ref="A28:B28"/>
    <mergeCell ref="C28:D28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1:B11"/>
    <mergeCell ref="C11:D11"/>
    <mergeCell ref="A12:E12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1:E3"/>
    <mergeCell ref="A5:B5"/>
    <mergeCell ref="C5:D5"/>
    <mergeCell ref="A6:E6"/>
    <mergeCell ref="A7:B7"/>
    <mergeCell ref="C7:D7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44"/>
  <sheetViews>
    <sheetView view="pageLayout" zoomScaleNormal="82" workbookViewId="0" topLeftCell="A34">
      <selection activeCell="A43" sqref="A43:D43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79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15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21">
        <v>0.4</v>
      </c>
    </row>
    <row r="8" spans="1:5" ht="35.25" customHeight="1">
      <c r="A8" s="90" t="s">
        <v>4</v>
      </c>
      <c r="B8" s="91"/>
      <c r="C8" s="92" t="s">
        <v>5</v>
      </c>
      <c r="D8" s="93"/>
      <c r="E8" s="18">
        <v>0.1</v>
      </c>
    </row>
    <row r="9" spans="1:5" ht="30" customHeight="1">
      <c r="A9" s="90" t="s">
        <v>6</v>
      </c>
      <c r="B9" s="91"/>
      <c r="C9" s="92" t="s">
        <v>7</v>
      </c>
      <c r="D9" s="93"/>
      <c r="E9" s="4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20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0.6000000000000001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20">
        <v>1.41</v>
      </c>
    </row>
    <row r="14" spans="1:5" ht="15">
      <c r="A14" s="92" t="s">
        <v>12</v>
      </c>
      <c r="B14" s="93"/>
      <c r="C14" s="92" t="s">
        <v>13</v>
      </c>
      <c r="D14" s="93"/>
      <c r="E14" s="20">
        <v>0.58</v>
      </c>
    </row>
    <row r="15" spans="1:5" ht="15">
      <c r="A15" s="92" t="s">
        <v>14</v>
      </c>
      <c r="B15" s="93"/>
      <c r="C15" s="92" t="s">
        <v>13</v>
      </c>
      <c r="D15" s="93"/>
      <c r="E15" s="20">
        <v>0.18</v>
      </c>
    </row>
    <row r="16" spans="1:5" ht="15">
      <c r="A16" s="92" t="s">
        <v>15</v>
      </c>
      <c r="B16" s="93"/>
      <c r="C16" s="92" t="s">
        <v>16</v>
      </c>
      <c r="D16" s="93"/>
      <c r="E16" s="20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20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21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21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20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20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21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3.67</v>
      </c>
    </row>
    <row r="26" spans="1:5" ht="15">
      <c r="A26" s="97" t="s">
        <v>28</v>
      </c>
      <c r="B26" s="98"/>
      <c r="C26" s="98"/>
      <c r="D26" s="98"/>
      <c r="E26" s="99"/>
    </row>
    <row r="27" spans="1:5" ht="51" customHeight="1">
      <c r="A27" s="90" t="s">
        <v>68</v>
      </c>
      <c r="B27" s="91"/>
      <c r="C27" s="100" t="s">
        <v>3</v>
      </c>
      <c r="D27" s="101"/>
      <c r="E27" s="3">
        <v>0.66</v>
      </c>
    </row>
    <row r="28" spans="1:5" ht="51" customHeight="1">
      <c r="A28" s="85" t="s">
        <v>40</v>
      </c>
      <c r="B28" s="86"/>
      <c r="C28" s="100" t="s">
        <v>29</v>
      </c>
      <c r="D28" s="101"/>
      <c r="E28" s="3">
        <v>0.4</v>
      </c>
    </row>
    <row r="29" spans="1:5" ht="51" customHeight="1">
      <c r="A29" s="85" t="s">
        <v>41</v>
      </c>
      <c r="B29" s="86"/>
      <c r="C29" s="100" t="s">
        <v>42</v>
      </c>
      <c r="D29" s="101"/>
      <c r="E29" s="3">
        <v>0.4</v>
      </c>
    </row>
    <row r="30" spans="1:5" ht="15">
      <c r="A30" s="92" t="s">
        <v>30</v>
      </c>
      <c r="B30" s="93"/>
      <c r="C30" s="94" t="s">
        <v>43</v>
      </c>
      <c r="D30" s="94"/>
      <c r="E30" s="11">
        <v>0.08</v>
      </c>
    </row>
    <row r="31" spans="1:5" ht="15">
      <c r="A31" s="95" t="s">
        <v>35</v>
      </c>
      <c r="B31" s="96"/>
      <c r="C31" s="92"/>
      <c r="D31" s="93"/>
      <c r="E31" s="24">
        <f>E27+E28+E29+E30</f>
        <v>1.54</v>
      </c>
    </row>
    <row r="32" spans="1:5" ht="15">
      <c r="A32" s="97" t="s">
        <v>31</v>
      </c>
      <c r="B32" s="98"/>
      <c r="C32" s="98"/>
      <c r="D32" s="99"/>
      <c r="E32" s="6"/>
    </row>
    <row r="33" spans="1:5" ht="15">
      <c r="A33" s="94" t="s">
        <v>44</v>
      </c>
      <c r="B33" s="94"/>
      <c r="C33" s="97" t="s">
        <v>32</v>
      </c>
      <c r="D33" s="99"/>
      <c r="E33" s="20">
        <v>0.84</v>
      </c>
    </row>
    <row r="34" spans="1:5" ht="24.75" customHeight="1">
      <c r="A34" s="90" t="s">
        <v>33</v>
      </c>
      <c r="B34" s="91"/>
      <c r="C34" s="85" t="s">
        <v>45</v>
      </c>
      <c r="D34" s="86"/>
      <c r="E34" s="3">
        <v>3.08</v>
      </c>
    </row>
    <row r="35" spans="1:5" ht="91.5" customHeight="1">
      <c r="A35" s="90" t="s">
        <v>47</v>
      </c>
      <c r="B35" s="91"/>
      <c r="C35" s="85" t="s">
        <v>48</v>
      </c>
      <c r="D35" s="86"/>
      <c r="E35" s="3">
        <v>0.37</v>
      </c>
    </row>
    <row r="36" spans="1:5" ht="18.75" customHeight="1">
      <c r="A36" s="85" t="s">
        <v>49</v>
      </c>
      <c r="B36" s="86"/>
      <c r="C36" s="85" t="s">
        <v>50</v>
      </c>
      <c r="D36" s="86"/>
      <c r="E36" s="3">
        <v>0.1</v>
      </c>
    </row>
    <row r="37" spans="1:5" ht="18.75" customHeight="1">
      <c r="A37" s="85" t="s">
        <v>51</v>
      </c>
      <c r="B37" s="86"/>
      <c r="C37" s="85" t="s">
        <v>52</v>
      </c>
      <c r="D37" s="86"/>
      <c r="E37" s="3">
        <v>0.07</v>
      </c>
    </row>
    <row r="38" spans="1:5" ht="22.5" customHeight="1">
      <c r="A38" s="81" t="s">
        <v>35</v>
      </c>
      <c r="B38" s="82"/>
      <c r="C38" s="82"/>
      <c r="D38" s="83"/>
      <c r="E38" s="25">
        <f>E33+E34+E35+E36+E37</f>
        <v>4.46</v>
      </c>
    </row>
    <row r="39" spans="1:5" ht="22.5" customHeight="1">
      <c r="A39" s="81" t="s">
        <v>53</v>
      </c>
      <c r="B39" s="82"/>
      <c r="C39" s="82"/>
      <c r="D39" s="83"/>
      <c r="E39" s="25">
        <f>E11+E23+E25+E31+E38</f>
        <v>14.700000000000003</v>
      </c>
    </row>
    <row r="40" spans="1:5" ht="22.5" customHeight="1">
      <c r="A40" s="81" t="s">
        <v>54</v>
      </c>
      <c r="B40" s="82"/>
      <c r="C40" s="82"/>
      <c r="D40" s="83"/>
      <c r="E40" s="25">
        <f>E39*4322</f>
        <v>63533.40000000001</v>
      </c>
    </row>
    <row r="41" spans="1:5" ht="22.5" customHeight="1">
      <c r="A41" s="81" t="s">
        <v>55</v>
      </c>
      <c r="B41" s="82"/>
      <c r="C41" s="82"/>
      <c r="D41" s="83"/>
      <c r="E41" s="25">
        <f>E40*12</f>
        <v>762400.8</v>
      </c>
    </row>
    <row r="43" spans="1:5" ht="15">
      <c r="A43" s="84" t="s">
        <v>94</v>
      </c>
      <c r="B43" s="84"/>
      <c r="C43" s="84"/>
      <c r="D43" s="84"/>
      <c r="E43" s="19"/>
    </row>
    <row r="44" ht="15">
      <c r="A44" t="s">
        <v>37</v>
      </c>
    </row>
  </sheetData>
  <sheetProtection/>
  <mergeCells count="66">
    <mergeCell ref="A40:D40"/>
    <mergeCell ref="A41:D41"/>
    <mergeCell ref="A43:D43"/>
    <mergeCell ref="A36:B36"/>
    <mergeCell ref="C36:D36"/>
    <mergeCell ref="A37:B37"/>
    <mergeCell ref="C37:D37"/>
    <mergeCell ref="A38:D38"/>
    <mergeCell ref="A39:D39"/>
    <mergeCell ref="A32:D32"/>
    <mergeCell ref="A33:B33"/>
    <mergeCell ref="C33:D33"/>
    <mergeCell ref="A34:B34"/>
    <mergeCell ref="C34:D34"/>
    <mergeCell ref="A35:B35"/>
    <mergeCell ref="C35:D35"/>
    <mergeCell ref="A29:B29"/>
    <mergeCell ref="C29:D29"/>
    <mergeCell ref="A30:B30"/>
    <mergeCell ref="C30:D30"/>
    <mergeCell ref="A31:B31"/>
    <mergeCell ref="C31:D31"/>
    <mergeCell ref="A24:E24"/>
    <mergeCell ref="A25:D25"/>
    <mergeCell ref="A26:E26"/>
    <mergeCell ref="A27:B27"/>
    <mergeCell ref="C27:D27"/>
    <mergeCell ref="A28:B28"/>
    <mergeCell ref="C28:D28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1:B11"/>
    <mergeCell ref="C11:D11"/>
    <mergeCell ref="A12:E12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1:E3"/>
    <mergeCell ref="A5:B5"/>
    <mergeCell ref="C5:D5"/>
    <mergeCell ref="A6:E6"/>
    <mergeCell ref="A7:B7"/>
    <mergeCell ref="C7:D7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view="pageLayout" zoomScaleNormal="82" workbookViewId="0" topLeftCell="A10">
      <selection activeCell="A24" sqref="A24:D24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85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15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50">
        <v>0.4</v>
      </c>
    </row>
    <row r="8" spans="1:5" ht="35.25" customHeight="1">
      <c r="A8" s="90" t="s">
        <v>4</v>
      </c>
      <c r="B8" s="91"/>
      <c r="C8" s="92" t="s">
        <v>5</v>
      </c>
      <c r="D8" s="93"/>
      <c r="E8" s="3">
        <v>0.1</v>
      </c>
    </row>
    <row r="9" spans="1:5" ht="42.75" customHeight="1">
      <c r="A9" s="106" t="s">
        <v>83</v>
      </c>
      <c r="B9" s="108"/>
      <c r="C9" s="87" t="s">
        <v>110</v>
      </c>
      <c r="D9" s="89"/>
      <c r="E9" s="57">
        <v>1.56</v>
      </c>
    </row>
    <row r="10" spans="1:5" ht="17.25" customHeight="1">
      <c r="A10" s="90" t="s">
        <v>34</v>
      </c>
      <c r="B10" s="91"/>
      <c r="C10" s="92" t="s">
        <v>7</v>
      </c>
      <c r="D10" s="93"/>
      <c r="E10" s="49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2.11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49">
        <v>1.41</v>
      </c>
    </row>
    <row r="14" spans="1:5" ht="15">
      <c r="A14" s="92" t="s">
        <v>12</v>
      </c>
      <c r="B14" s="93"/>
      <c r="C14" s="92" t="s">
        <v>13</v>
      </c>
      <c r="D14" s="93"/>
      <c r="E14" s="49">
        <v>0.58</v>
      </c>
    </row>
    <row r="15" spans="1:5" ht="15">
      <c r="A15" s="92" t="s">
        <v>14</v>
      </c>
      <c r="B15" s="93"/>
      <c r="C15" s="92" t="s">
        <v>13</v>
      </c>
      <c r="D15" s="93"/>
      <c r="E15" s="49">
        <v>0.18</v>
      </c>
    </row>
    <row r="16" spans="1:5" ht="15">
      <c r="A16" s="92" t="s">
        <v>15</v>
      </c>
      <c r="B16" s="93"/>
      <c r="C16" s="92" t="s">
        <v>16</v>
      </c>
      <c r="D16" s="93"/>
      <c r="E16" s="49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49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50">
        <v>0.38</v>
      </c>
    </row>
    <row r="19" spans="1:5" ht="26.25" customHeight="1">
      <c r="A19" s="87" t="s">
        <v>21</v>
      </c>
      <c r="B19" s="89"/>
      <c r="C19" s="113" t="s">
        <v>109</v>
      </c>
      <c r="D19" s="114"/>
      <c r="E19" s="23">
        <v>0.78</v>
      </c>
    </row>
    <row r="20" spans="1:5" ht="28.5" customHeight="1">
      <c r="A20" s="90" t="s">
        <v>23</v>
      </c>
      <c r="B20" s="91"/>
      <c r="C20" s="92" t="s">
        <v>3</v>
      </c>
      <c r="D20" s="93"/>
      <c r="E20" s="49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49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50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5.15</v>
      </c>
    </row>
    <row r="24" spans="1:5" ht="22.5" customHeight="1">
      <c r="A24" s="81" t="s">
        <v>35</v>
      </c>
      <c r="B24" s="82"/>
      <c r="C24" s="82"/>
      <c r="D24" s="83"/>
      <c r="E24" s="25">
        <f>E11+E23</f>
        <v>7.26</v>
      </c>
    </row>
    <row r="25" ht="15">
      <c r="A25" t="s">
        <v>37</v>
      </c>
    </row>
  </sheetData>
  <sheetProtection/>
  <mergeCells count="38">
    <mergeCell ref="A1:E3"/>
    <mergeCell ref="A5:B5"/>
    <mergeCell ref="C5:D5"/>
    <mergeCell ref="A6:E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4:D24"/>
    <mergeCell ref="A21:B21"/>
    <mergeCell ref="C21:D21"/>
    <mergeCell ref="A22:B22"/>
    <mergeCell ref="C22:D22"/>
    <mergeCell ref="A23:B23"/>
    <mergeCell ref="C23:D23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44"/>
  <sheetViews>
    <sheetView view="pageLayout" zoomScaleNormal="82" workbookViewId="0" topLeftCell="A34">
      <selection activeCell="E38" sqref="E38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95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15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43">
        <v>0.4</v>
      </c>
    </row>
    <row r="8" spans="1:5" ht="35.25" customHeight="1">
      <c r="A8" s="90" t="s">
        <v>4</v>
      </c>
      <c r="B8" s="91"/>
      <c r="C8" s="92" t="s">
        <v>5</v>
      </c>
      <c r="D8" s="93"/>
      <c r="E8" s="3">
        <v>0.1</v>
      </c>
    </row>
    <row r="9" spans="1:5" ht="42.75" customHeight="1">
      <c r="A9" s="90" t="s">
        <v>83</v>
      </c>
      <c r="B9" s="91"/>
      <c r="C9" s="92" t="s">
        <v>7</v>
      </c>
      <c r="D9" s="93"/>
      <c r="E9" s="14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42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0.6000000000000001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42">
        <v>1.41</v>
      </c>
    </row>
    <row r="14" spans="1:5" ht="15">
      <c r="A14" s="92" t="s">
        <v>12</v>
      </c>
      <c r="B14" s="93"/>
      <c r="C14" s="92" t="s">
        <v>13</v>
      </c>
      <c r="D14" s="93"/>
      <c r="E14" s="42">
        <v>0.58</v>
      </c>
    </row>
    <row r="15" spans="1:5" ht="15">
      <c r="A15" s="92" t="s">
        <v>14</v>
      </c>
      <c r="B15" s="93"/>
      <c r="C15" s="92" t="s">
        <v>13</v>
      </c>
      <c r="D15" s="93"/>
      <c r="E15" s="42">
        <v>0.18</v>
      </c>
    </row>
    <row r="16" spans="1:5" ht="15">
      <c r="A16" s="92" t="s">
        <v>15</v>
      </c>
      <c r="B16" s="93"/>
      <c r="C16" s="92" t="s">
        <v>16</v>
      </c>
      <c r="D16" s="93"/>
      <c r="E16" s="42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42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43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43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42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42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43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3.48</v>
      </c>
    </row>
    <row r="26" spans="1:5" ht="15">
      <c r="A26" s="97" t="s">
        <v>28</v>
      </c>
      <c r="B26" s="98"/>
      <c r="C26" s="98"/>
      <c r="D26" s="98"/>
      <c r="E26" s="99"/>
    </row>
    <row r="27" spans="1:5" ht="52.5" customHeight="1">
      <c r="A27" s="90" t="s">
        <v>69</v>
      </c>
      <c r="B27" s="91"/>
      <c r="C27" s="100" t="s">
        <v>3</v>
      </c>
      <c r="D27" s="101"/>
      <c r="E27" s="3">
        <v>0.61</v>
      </c>
    </row>
    <row r="28" spans="1:5" ht="51" customHeight="1">
      <c r="A28" s="85" t="s">
        <v>40</v>
      </c>
      <c r="B28" s="86"/>
      <c r="C28" s="100" t="s">
        <v>29</v>
      </c>
      <c r="D28" s="101"/>
      <c r="E28" s="3">
        <v>0.35</v>
      </c>
    </row>
    <row r="29" spans="1:5" ht="51" customHeight="1">
      <c r="A29" s="85" t="s">
        <v>41</v>
      </c>
      <c r="B29" s="86"/>
      <c r="C29" s="100" t="s">
        <v>42</v>
      </c>
      <c r="D29" s="101"/>
      <c r="E29" s="3">
        <v>0.35</v>
      </c>
    </row>
    <row r="30" spans="1:5" ht="15">
      <c r="A30" s="92" t="s">
        <v>30</v>
      </c>
      <c r="B30" s="93"/>
      <c r="C30" s="94" t="s">
        <v>43</v>
      </c>
      <c r="D30" s="94"/>
      <c r="E30" s="11">
        <v>0.08</v>
      </c>
    </row>
    <row r="31" spans="1:5" ht="15">
      <c r="A31" s="95" t="s">
        <v>35</v>
      </c>
      <c r="B31" s="96"/>
      <c r="C31" s="92"/>
      <c r="D31" s="93"/>
      <c r="E31" s="24">
        <f>E27+E28+E29+E30</f>
        <v>1.3900000000000001</v>
      </c>
    </row>
    <row r="32" spans="1:5" ht="15">
      <c r="A32" s="97" t="s">
        <v>31</v>
      </c>
      <c r="B32" s="98"/>
      <c r="C32" s="98"/>
      <c r="D32" s="99"/>
      <c r="E32" s="6"/>
    </row>
    <row r="33" spans="1:5" ht="15">
      <c r="A33" s="94" t="s">
        <v>44</v>
      </c>
      <c r="B33" s="94"/>
      <c r="C33" s="97" t="s">
        <v>32</v>
      </c>
      <c r="D33" s="99"/>
      <c r="E33" s="42">
        <v>0.84</v>
      </c>
    </row>
    <row r="34" spans="1:5" ht="24.75" customHeight="1">
      <c r="A34" s="90" t="s">
        <v>33</v>
      </c>
      <c r="B34" s="91"/>
      <c r="C34" s="85" t="s">
        <v>45</v>
      </c>
      <c r="D34" s="86"/>
      <c r="E34" s="3">
        <v>2.69</v>
      </c>
    </row>
    <row r="35" spans="1:5" ht="95.25" customHeight="1">
      <c r="A35" s="90" t="s">
        <v>47</v>
      </c>
      <c r="B35" s="91"/>
      <c r="C35" s="85" t="s">
        <v>48</v>
      </c>
      <c r="D35" s="86"/>
      <c r="E35" s="3">
        <v>0.37</v>
      </c>
    </row>
    <row r="36" spans="1:5" ht="30" customHeight="1">
      <c r="A36" s="85" t="s">
        <v>49</v>
      </c>
      <c r="B36" s="86"/>
      <c r="C36" s="85" t="s">
        <v>50</v>
      </c>
      <c r="D36" s="86"/>
      <c r="E36" s="3">
        <v>0.1</v>
      </c>
    </row>
    <row r="37" spans="1:5" ht="34.5" customHeight="1">
      <c r="A37" s="85" t="s">
        <v>51</v>
      </c>
      <c r="B37" s="86"/>
      <c r="C37" s="85" t="s">
        <v>52</v>
      </c>
      <c r="D37" s="86"/>
      <c r="E37" s="3">
        <v>0.07</v>
      </c>
    </row>
    <row r="38" spans="1:5" ht="22.5" customHeight="1">
      <c r="A38" s="81" t="s">
        <v>35</v>
      </c>
      <c r="B38" s="82"/>
      <c r="C38" s="82"/>
      <c r="D38" s="83"/>
      <c r="E38" s="25">
        <f>E33+E34+E35+E36+E37</f>
        <v>4.07</v>
      </c>
    </row>
    <row r="39" spans="1:5" ht="22.5" customHeight="1">
      <c r="A39" s="81" t="s">
        <v>53</v>
      </c>
      <c r="B39" s="82"/>
      <c r="C39" s="82"/>
      <c r="D39" s="83"/>
      <c r="E39" s="4">
        <f>E11+E23+E25+E31+E38</f>
        <v>13.970000000000002</v>
      </c>
    </row>
    <row r="40" spans="1:5" ht="22.5" customHeight="1">
      <c r="A40" s="81" t="s">
        <v>54</v>
      </c>
      <c r="B40" s="82"/>
      <c r="C40" s="82"/>
      <c r="D40" s="83"/>
      <c r="E40" s="29">
        <f>E39*3081.3</f>
        <v>43045.76100000001</v>
      </c>
    </row>
    <row r="41" spans="1:5" ht="22.5" customHeight="1">
      <c r="A41" s="81" t="s">
        <v>55</v>
      </c>
      <c r="B41" s="82"/>
      <c r="C41" s="82"/>
      <c r="D41" s="83"/>
      <c r="E41" s="29">
        <f>E40*12</f>
        <v>516549.13200000016</v>
      </c>
    </row>
    <row r="43" spans="1:5" ht="15">
      <c r="A43" s="84" t="s">
        <v>94</v>
      </c>
      <c r="B43" s="84"/>
      <c r="C43" s="84"/>
      <c r="D43" s="84"/>
      <c r="E43" s="41"/>
    </row>
    <row r="44" ht="15">
      <c r="A44" t="s">
        <v>37</v>
      </c>
    </row>
  </sheetData>
  <sheetProtection/>
  <mergeCells count="66">
    <mergeCell ref="A40:D40"/>
    <mergeCell ref="A41:D41"/>
    <mergeCell ref="A43:D43"/>
    <mergeCell ref="A36:B36"/>
    <mergeCell ref="C36:D36"/>
    <mergeCell ref="A37:B37"/>
    <mergeCell ref="C37:D37"/>
    <mergeCell ref="A38:D38"/>
    <mergeCell ref="A39:D39"/>
    <mergeCell ref="A32:D32"/>
    <mergeCell ref="A33:B33"/>
    <mergeCell ref="C33:D33"/>
    <mergeCell ref="A34:B34"/>
    <mergeCell ref="C34:D34"/>
    <mergeCell ref="A35:B35"/>
    <mergeCell ref="C35:D35"/>
    <mergeCell ref="A29:B29"/>
    <mergeCell ref="C29:D29"/>
    <mergeCell ref="A30:B30"/>
    <mergeCell ref="C30:D30"/>
    <mergeCell ref="A31:B31"/>
    <mergeCell ref="C31:D31"/>
    <mergeCell ref="A24:E24"/>
    <mergeCell ref="A25:D25"/>
    <mergeCell ref="A26:E26"/>
    <mergeCell ref="A27:B27"/>
    <mergeCell ref="C27:D27"/>
    <mergeCell ref="A28:B28"/>
    <mergeCell ref="C28:D28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1:B11"/>
    <mergeCell ref="C11:D11"/>
    <mergeCell ref="A12:E12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1:E3"/>
    <mergeCell ref="A5:B5"/>
    <mergeCell ref="C5:D5"/>
    <mergeCell ref="A6:E6"/>
    <mergeCell ref="A7:B7"/>
    <mergeCell ref="C7:D7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25">
      <selection activeCell="A1" sqref="A1:E4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98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15">
      <c r="A3" s="109"/>
      <c r="B3" s="109"/>
      <c r="C3" s="109"/>
      <c r="D3" s="109"/>
      <c r="E3" s="109"/>
    </row>
    <row r="4" spans="1:5" ht="15">
      <c r="A4" s="121"/>
      <c r="B4" s="121"/>
      <c r="C4" s="121"/>
      <c r="D4" s="121"/>
      <c r="E4" s="121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43">
        <v>0.4</v>
      </c>
    </row>
    <row r="8" spans="1:5" ht="25.5" customHeight="1">
      <c r="A8" s="90" t="s">
        <v>4</v>
      </c>
      <c r="B8" s="91"/>
      <c r="C8" s="92" t="s">
        <v>5</v>
      </c>
      <c r="D8" s="93"/>
      <c r="E8" s="18">
        <v>0.1</v>
      </c>
    </row>
    <row r="9" spans="1:5" ht="39.75" customHeight="1">
      <c r="A9" s="90" t="s">
        <v>80</v>
      </c>
      <c r="B9" s="91"/>
      <c r="C9" s="92" t="s">
        <v>7</v>
      </c>
      <c r="D9" s="93"/>
      <c r="E9" s="4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42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0.6000000000000001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42">
        <v>1.41</v>
      </c>
    </row>
    <row r="14" spans="1:5" ht="15">
      <c r="A14" s="92" t="s">
        <v>12</v>
      </c>
      <c r="B14" s="93"/>
      <c r="C14" s="92" t="s">
        <v>13</v>
      </c>
      <c r="D14" s="93"/>
      <c r="E14" s="42">
        <v>0.58</v>
      </c>
    </row>
    <row r="15" spans="1:5" ht="15">
      <c r="A15" s="92" t="s">
        <v>14</v>
      </c>
      <c r="B15" s="93"/>
      <c r="C15" s="92" t="s">
        <v>13</v>
      </c>
      <c r="D15" s="93"/>
      <c r="E15" s="42">
        <v>0.18</v>
      </c>
    </row>
    <row r="16" spans="1:5" ht="15">
      <c r="A16" s="92" t="s">
        <v>15</v>
      </c>
      <c r="B16" s="93"/>
      <c r="C16" s="92" t="s">
        <v>16</v>
      </c>
      <c r="D16" s="93"/>
      <c r="E16" s="42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42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43">
        <v>0.38</v>
      </c>
    </row>
    <row r="19" spans="1:5" ht="18.75" customHeight="1">
      <c r="A19" s="92" t="s">
        <v>21</v>
      </c>
      <c r="B19" s="93"/>
      <c r="C19" s="90" t="s">
        <v>22</v>
      </c>
      <c r="D19" s="91"/>
      <c r="E19" s="43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42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42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43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3.67</v>
      </c>
    </row>
    <row r="26" spans="1:5" ht="15">
      <c r="A26" s="97" t="s">
        <v>59</v>
      </c>
      <c r="B26" s="98"/>
      <c r="C26" s="98"/>
      <c r="D26" s="98"/>
      <c r="E26" s="99"/>
    </row>
    <row r="27" spans="1:5" ht="30" customHeight="1">
      <c r="A27" s="90" t="s">
        <v>60</v>
      </c>
      <c r="B27" s="91"/>
      <c r="C27" s="90" t="s">
        <v>61</v>
      </c>
      <c r="D27" s="91"/>
      <c r="E27" s="22">
        <v>1.57</v>
      </c>
    </row>
    <row r="28" spans="1:5" ht="15">
      <c r="A28" s="97" t="s">
        <v>62</v>
      </c>
      <c r="B28" s="98"/>
      <c r="C28" s="98"/>
      <c r="D28" s="98"/>
      <c r="E28" s="99"/>
    </row>
    <row r="29" spans="1:5" ht="42.75" customHeight="1">
      <c r="A29" s="90" t="s">
        <v>68</v>
      </c>
      <c r="B29" s="91"/>
      <c r="C29" s="100" t="s">
        <v>3</v>
      </c>
      <c r="D29" s="101"/>
      <c r="E29" s="3">
        <v>0.66</v>
      </c>
    </row>
    <row r="30" spans="1:5" ht="33.75" customHeight="1">
      <c r="A30" s="85" t="s">
        <v>40</v>
      </c>
      <c r="B30" s="86"/>
      <c r="C30" s="100" t="s">
        <v>29</v>
      </c>
      <c r="D30" s="101"/>
      <c r="E30" s="3">
        <v>0.4</v>
      </c>
    </row>
    <row r="31" spans="1:5" ht="33" customHeight="1">
      <c r="A31" s="85" t="s">
        <v>41</v>
      </c>
      <c r="B31" s="86"/>
      <c r="C31" s="100" t="s">
        <v>42</v>
      </c>
      <c r="D31" s="101"/>
      <c r="E31" s="3">
        <v>0.4</v>
      </c>
    </row>
    <row r="32" spans="1:5" ht="15">
      <c r="A32" s="92" t="s">
        <v>30</v>
      </c>
      <c r="B32" s="93"/>
      <c r="C32" s="94" t="s">
        <v>43</v>
      </c>
      <c r="D32" s="94"/>
      <c r="E32" s="11">
        <v>0.08</v>
      </c>
    </row>
    <row r="33" spans="1:5" ht="15">
      <c r="A33" s="95" t="s">
        <v>35</v>
      </c>
      <c r="B33" s="96"/>
      <c r="C33" s="92"/>
      <c r="D33" s="93"/>
      <c r="E33" s="24">
        <f>E29+E30+E31+E32</f>
        <v>1.54</v>
      </c>
    </row>
    <row r="34" spans="1:5" ht="15">
      <c r="A34" s="97" t="s">
        <v>63</v>
      </c>
      <c r="B34" s="98"/>
      <c r="C34" s="98"/>
      <c r="D34" s="99"/>
      <c r="E34" s="6"/>
    </row>
    <row r="35" spans="1:5" ht="15">
      <c r="A35" s="94" t="s">
        <v>44</v>
      </c>
      <c r="B35" s="94"/>
      <c r="C35" s="97" t="s">
        <v>32</v>
      </c>
      <c r="D35" s="99"/>
      <c r="E35" s="42">
        <v>0.84</v>
      </c>
    </row>
    <row r="36" spans="1:5" ht="24.75" customHeight="1">
      <c r="A36" s="90" t="s">
        <v>33</v>
      </c>
      <c r="B36" s="91"/>
      <c r="C36" s="85" t="s">
        <v>45</v>
      </c>
      <c r="D36" s="86"/>
      <c r="E36" s="3">
        <v>3.08</v>
      </c>
    </row>
    <row r="37" spans="1:5" ht="93.75" customHeight="1">
      <c r="A37" s="90" t="s">
        <v>47</v>
      </c>
      <c r="B37" s="91"/>
      <c r="C37" s="85" t="s">
        <v>48</v>
      </c>
      <c r="D37" s="86"/>
      <c r="E37" s="3">
        <v>0.37</v>
      </c>
    </row>
    <row r="38" spans="1:5" ht="18.75" customHeight="1">
      <c r="A38" s="85" t="s">
        <v>49</v>
      </c>
      <c r="B38" s="86"/>
      <c r="C38" s="85" t="s">
        <v>50</v>
      </c>
      <c r="D38" s="86"/>
      <c r="E38" s="3">
        <v>0.1</v>
      </c>
    </row>
    <row r="39" spans="1:5" ht="18.75" customHeight="1">
      <c r="A39" s="85" t="s">
        <v>51</v>
      </c>
      <c r="B39" s="86"/>
      <c r="C39" s="85" t="s">
        <v>52</v>
      </c>
      <c r="D39" s="86"/>
      <c r="E39" s="3">
        <v>0.07</v>
      </c>
    </row>
    <row r="40" spans="1:5" ht="22.5" customHeight="1">
      <c r="A40" s="81" t="s">
        <v>35</v>
      </c>
      <c r="B40" s="82"/>
      <c r="C40" s="82"/>
      <c r="D40" s="83"/>
      <c r="E40" s="25">
        <f>E35+E36+E37+E38+E39</f>
        <v>4.46</v>
      </c>
    </row>
    <row r="41" spans="1:5" ht="22.5" customHeight="1">
      <c r="A41" s="81" t="s">
        <v>97</v>
      </c>
      <c r="B41" s="82"/>
      <c r="C41" s="82"/>
      <c r="D41" s="83"/>
      <c r="E41" s="25">
        <f>E11+E23+E25+E33+E40</f>
        <v>14.700000000000003</v>
      </c>
    </row>
    <row r="42" spans="1:5" ht="22.5" customHeight="1">
      <c r="A42" s="81" t="s">
        <v>53</v>
      </c>
      <c r="B42" s="82"/>
      <c r="C42" s="82"/>
      <c r="D42" s="83"/>
      <c r="E42" s="25">
        <f>E11+E23+E25+E27+E33+E40</f>
        <v>16.270000000000003</v>
      </c>
    </row>
    <row r="43" spans="1:5" ht="22.5" customHeight="1">
      <c r="A43" s="81" t="s">
        <v>54</v>
      </c>
      <c r="B43" s="82"/>
      <c r="C43" s="82"/>
      <c r="D43" s="83"/>
      <c r="E43" s="25">
        <f>E42*4046.5</f>
        <v>65836.55500000001</v>
      </c>
    </row>
    <row r="44" spans="1:5" ht="22.5" customHeight="1">
      <c r="A44" s="81" t="s">
        <v>55</v>
      </c>
      <c r="B44" s="82"/>
      <c r="C44" s="82"/>
      <c r="D44" s="83"/>
      <c r="E44" s="25">
        <f>E43*12</f>
        <v>790038.6600000001</v>
      </c>
    </row>
    <row r="45" ht="15">
      <c r="E45" s="41"/>
    </row>
    <row r="46" spans="1:4" ht="15">
      <c r="A46" s="84" t="s">
        <v>94</v>
      </c>
      <c r="B46" s="84"/>
      <c r="C46" s="84"/>
      <c r="D46" s="84"/>
    </row>
    <row r="47" ht="15">
      <c r="A47" t="s">
        <v>37</v>
      </c>
    </row>
  </sheetData>
  <sheetProtection/>
  <mergeCells count="70">
    <mergeCell ref="A43:D43"/>
    <mergeCell ref="A36:B36"/>
    <mergeCell ref="C33:D33"/>
    <mergeCell ref="A34:D34"/>
    <mergeCell ref="A44:D44"/>
    <mergeCell ref="A46:D46"/>
    <mergeCell ref="C37:D37"/>
    <mergeCell ref="A38:B38"/>
    <mergeCell ref="C38:D38"/>
    <mergeCell ref="A35:B35"/>
    <mergeCell ref="A1:E4"/>
    <mergeCell ref="A39:B39"/>
    <mergeCell ref="C39:D39"/>
    <mergeCell ref="A40:D40"/>
    <mergeCell ref="A41:D41"/>
    <mergeCell ref="A42:D42"/>
    <mergeCell ref="A31:B31"/>
    <mergeCell ref="C31:D31"/>
    <mergeCell ref="C36:D36"/>
    <mergeCell ref="A37:B37"/>
    <mergeCell ref="A32:B32"/>
    <mergeCell ref="C32:D32"/>
    <mergeCell ref="A33:B33"/>
    <mergeCell ref="A26:E26"/>
    <mergeCell ref="A27:B27"/>
    <mergeCell ref="C27:D27"/>
    <mergeCell ref="A28:E28"/>
    <mergeCell ref="C35:D35"/>
    <mergeCell ref="A29:B29"/>
    <mergeCell ref="C29:D29"/>
    <mergeCell ref="A30:B30"/>
    <mergeCell ref="C30:D30"/>
    <mergeCell ref="A22:B22"/>
    <mergeCell ref="C22:D22"/>
    <mergeCell ref="A23:B23"/>
    <mergeCell ref="C23:D23"/>
    <mergeCell ref="A24:E24"/>
    <mergeCell ref="A25:D25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2:E12"/>
    <mergeCell ref="A13:B13"/>
    <mergeCell ref="C13:D13"/>
    <mergeCell ref="A14:B14"/>
    <mergeCell ref="C14:D14"/>
    <mergeCell ref="A15:B15"/>
    <mergeCell ref="C15:D15"/>
    <mergeCell ref="A9:B9"/>
    <mergeCell ref="C9:D9"/>
    <mergeCell ref="A10:B10"/>
    <mergeCell ref="C10:D10"/>
    <mergeCell ref="A11:B11"/>
    <mergeCell ref="C11:D11"/>
    <mergeCell ref="A5:B5"/>
    <mergeCell ref="C5:D5"/>
    <mergeCell ref="A6:E6"/>
    <mergeCell ref="A7:B7"/>
    <mergeCell ref="C7:D7"/>
    <mergeCell ref="A8:B8"/>
    <mergeCell ref="C8:D8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47"/>
  <sheetViews>
    <sheetView view="pageLayout" zoomScaleNormal="82" workbookViewId="0" topLeftCell="A34">
      <selection activeCell="E42" sqref="E42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96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15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21">
        <v>0.4</v>
      </c>
    </row>
    <row r="8" spans="1:5" ht="25.5" customHeight="1">
      <c r="A8" s="90" t="s">
        <v>4</v>
      </c>
      <c r="B8" s="91"/>
      <c r="C8" s="92" t="s">
        <v>5</v>
      </c>
      <c r="D8" s="93"/>
      <c r="E8" s="18">
        <v>0.1</v>
      </c>
    </row>
    <row r="9" spans="1:5" ht="41.25" customHeight="1">
      <c r="A9" s="90" t="s">
        <v>80</v>
      </c>
      <c r="B9" s="91"/>
      <c r="C9" s="92" t="s">
        <v>7</v>
      </c>
      <c r="D9" s="93"/>
      <c r="E9" s="4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20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0.6000000000000001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20">
        <v>1.41</v>
      </c>
    </row>
    <row r="14" spans="1:5" ht="15">
      <c r="A14" s="92" t="s">
        <v>12</v>
      </c>
      <c r="B14" s="93"/>
      <c r="C14" s="92" t="s">
        <v>13</v>
      </c>
      <c r="D14" s="93"/>
      <c r="E14" s="20">
        <v>0.58</v>
      </c>
    </row>
    <row r="15" spans="1:5" ht="15">
      <c r="A15" s="92" t="s">
        <v>14</v>
      </c>
      <c r="B15" s="93"/>
      <c r="C15" s="92" t="s">
        <v>13</v>
      </c>
      <c r="D15" s="93"/>
      <c r="E15" s="20">
        <v>0.18</v>
      </c>
    </row>
    <row r="16" spans="1:5" ht="15">
      <c r="A16" s="92" t="s">
        <v>15</v>
      </c>
      <c r="B16" s="93"/>
      <c r="C16" s="92" t="s">
        <v>16</v>
      </c>
      <c r="D16" s="93"/>
      <c r="E16" s="20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20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21">
        <v>0.38</v>
      </c>
    </row>
    <row r="19" spans="1:5" ht="18.75" customHeight="1">
      <c r="A19" s="92" t="s">
        <v>21</v>
      </c>
      <c r="B19" s="93"/>
      <c r="C19" s="90" t="s">
        <v>22</v>
      </c>
      <c r="D19" s="91"/>
      <c r="E19" s="21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20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20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21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3.67</v>
      </c>
    </row>
    <row r="26" spans="1:5" ht="15">
      <c r="A26" s="97" t="s">
        <v>59</v>
      </c>
      <c r="B26" s="98"/>
      <c r="C26" s="98"/>
      <c r="D26" s="98"/>
      <c r="E26" s="99"/>
    </row>
    <row r="27" spans="1:5" ht="30" customHeight="1">
      <c r="A27" s="90" t="s">
        <v>60</v>
      </c>
      <c r="B27" s="91"/>
      <c r="C27" s="90" t="s">
        <v>61</v>
      </c>
      <c r="D27" s="91"/>
      <c r="E27" s="22">
        <v>5.12</v>
      </c>
    </row>
    <row r="28" spans="1:5" ht="15">
      <c r="A28" s="97" t="s">
        <v>62</v>
      </c>
      <c r="B28" s="98"/>
      <c r="C28" s="98"/>
      <c r="D28" s="98"/>
      <c r="E28" s="99"/>
    </row>
    <row r="29" spans="1:5" ht="42.75" customHeight="1">
      <c r="A29" s="90" t="s">
        <v>68</v>
      </c>
      <c r="B29" s="91"/>
      <c r="C29" s="100" t="s">
        <v>3</v>
      </c>
      <c r="D29" s="101"/>
      <c r="E29" s="3">
        <v>0.66</v>
      </c>
    </row>
    <row r="30" spans="1:5" ht="33.75" customHeight="1">
      <c r="A30" s="85" t="s">
        <v>40</v>
      </c>
      <c r="B30" s="86"/>
      <c r="C30" s="100" t="s">
        <v>29</v>
      </c>
      <c r="D30" s="101"/>
      <c r="E30" s="3">
        <v>0.4</v>
      </c>
    </row>
    <row r="31" spans="1:5" ht="33" customHeight="1">
      <c r="A31" s="85" t="s">
        <v>41</v>
      </c>
      <c r="B31" s="86"/>
      <c r="C31" s="100" t="s">
        <v>42</v>
      </c>
      <c r="D31" s="101"/>
      <c r="E31" s="3">
        <v>0.4</v>
      </c>
    </row>
    <row r="32" spans="1:5" ht="15">
      <c r="A32" s="92" t="s">
        <v>30</v>
      </c>
      <c r="B32" s="93"/>
      <c r="C32" s="94" t="s">
        <v>43</v>
      </c>
      <c r="D32" s="94"/>
      <c r="E32" s="11">
        <v>0.08</v>
      </c>
    </row>
    <row r="33" spans="1:5" ht="15">
      <c r="A33" s="95" t="s">
        <v>35</v>
      </c>
      <c r="B33" s="96"/>
      <c r="C33" s="92"/>
      <c r="D33" s="93"/>
      <c r="E33" s="24">
        <f>E29+E30+E31+E32</f>
        <v>1.54</v>
      </c>
    </row>
    <row r="34" spans="1:5" ht="15">
      <c r="A34" s="97" t="s">
        <v>63</v>
      </c>
      <c r="B34" s="98"/>
      <c r="C34" s="98"/>
      <c r="D34" s="99"/>
      <c r="E34" s="6"/>
    </row>
    <row r="35" spans="1:5" ht="15">
      <c r="A35" s="94" t="s">
        <v>44</v>
      </c>
      <c r="B35" s="94"/>
      <c r="C35" s="97" t="s">
        <v>32</v>
      </c>
      <c r="D35" s="99"/>
      <c r="E35" s="20">
        <v>0.84</v>
      </c>
    </row>
    <row r="36" spans="1:5" ht="24.75" customHeight="1">
      <c r="A36" s="90" t="s">
        <v>33</v>
      </c>
      <c r="B36" s="91"/>
      <c r="C36" s="85" t="s">
        <v>45</v>
      </c>
      <c r="D36" s="86"/>
      <c r="E36" s="3">
        <v>3.08</v>
      </c>
    </row>
    <row r="37" spans="1:5" ht="93.75" customHeight="1">
      <c r="A37" s="90" t="s">
        <v>47</v>
      </c>
      <c r="B37" s="91"/>
      <c r="C37" s="85" t="s">
        <v>48</v>
      </c>
      <c r="D37" s="86"/>
      <c r="E37" s="3">
        <v>0.37</v>
      </c>
    </row>
    <row r="38" spans="1:5" ht="18.75" customHeight="1">
      <c r="A38" s="85" t="s">
        <v>49</v>
      </c>
      <c r="B38" s="86"/>
      <c r="C38" s="85" t="s">
        <v>50</v>
      </c>
      <c r="D38" s="86"/>
      <c r="E38" s="3">
        <v>0.1</v>
      </c>
    </row>
    <row r="39" spans="1:5" ht="29.25" customHeight="1">
      <c r="A39" s="85" t="s">
        <v>51</v>
      </c>
      <c r="B39" s="86"/>
      <c r="C39" s="85" t="s">
        <v>52</v>
      </c>
      <c r="D39" s="86"/>
      <c r="E39" s="3">
        <v>0.07</v>
      </c>
    </row>
    <row r="40" spans="1:5" ht="22.5" customHeight="1">
      <c r="A40" s="81" t="s">
        <v>35</v>
      </c>
      <c r="B40" s="82"/>
      <c r="C40" s="82"/>
      <c r="D40" s="83"/>
      <c r="E40" s="25">
        <f>E35+E36+E37+E38+E39</f>
        <v>4.46</v>
      </c>
    </row>
    <row r="41" spans="1:5" ht="22.5" customHeight="1">
      <c r="A41" s="81" t="s">
        <v>97</v>
      </c>
      <c r="B41" s="82"/>
      <c r="C41" s="82"/>
      <c r="D41" s="83"/>
      <c r="E41" s="25">
        <f>E11+E23+E25+E33+E40</f>
        <v>14.700000000000003</v>
      </c>
    </row>
    <row r="42" spans="1:5" ht="22.5" customHeight="1">
      <c r="A42" s="81" t="s">
        <v>53</v>
      </c>
      <c r="B42" s="82"/>
      <c r="C42" s="82"/>
      <c r="D42" s="83"/>
      <c r="E42" s="25">
        <f>E11+E23+E25+E27+E33+E40</f>
        <v>19.82</v>
      </c>
    </row>
    <row r="43" spans="1:5" ht="22.5" customHeight="1">
      <c r="A43" s="81" t="s">
        <v>54</v>
      </c>
      <c r="B43" s="82"/>
      <c r="C43" s="82"/>
      <c r="D43" s="83"/>
      <c r="E43" s="25">
        <f>E42*4046.5</f>
        <v>80201.63</v>
      </c>
    </row>
    <row r="44" spans="1:5" ht="22.5" customHeight="1">
      <c r="A44" s="81" t="s">
        <v>55</v>
      </c>
      <c r="B44" s="82"/>
      <c r="C44" s="82"/>
      <c r="D44" s="83"/>
      <c r="E44" s="25">
        <f>E43*12</f>
        <v>962419.56</v>
      </c>
    </row>
    <row r="45" ht="15">
      <c r="E45" s="19"/>
    </row>
    <row r="46" spans="1:4" ht="15">
      <c r="A46" s="84" t="s">
        <v>94</v>
      </c>
      <c r="B46" s="84"/>
      <c r="C46" s="84"/>
      <c r="D46" s="84"/>
    </row>
    <row r="47" ht="15">
      <c r="A47" t="s">
        <v>37</v>
      </c>
    </row>
  </sheetData>
  <sheetProtection/>
  <mergeCells count="70">
    <mergeCell ref="A41:D41"/>
    <mergeCell ref="A44:D44"/>
    <mergeCell ref="A46:D46"/>
    <mergeCell ref="A38:B38"/>
    <mergeCell ref="C38:D38"/>
    <mergeCell ref="A39:B39"/>
    <mergeCell ref="C39:D39"/>
    <mergeCell ref="A40:D40"/>
    <mergeCell ref="A43:D43"/>
    <mergeCell ref="A42:D42"/>
    <mergeCell ref="A34:D34"/>
    <mergeCell ref="A35:B35"/>
    <mergeCell ref="C35:D35"/>
    <mergeCell ref="A36:B36"/>
    <mergeCell ref="C36:D36"/>
    <mergeCell ref="A37:B37"/>
    <mergeCell ref="C37:D37"/>
    <mergeCell ref="A31:B31"/>
    <mergeCell ref="C31:D31"/>
    <mergeCell ref="A32:B32"/>
    <mergeCell ref="C32:D32"/>
    <mergeCell ref="A33:B33"/>
    <mergeCell ref="C33:D33"/>
    <mergeCell ref="A24:E24"/>
    <mergeCell ref="A25:D25"/>
    <mergeCell ref="A28:E28"/>
    <mergeCell ref="A29:B29"/>
    <mergeCell ref="C29:D29"/>
    <mergeCell ref="A30:B30"/>
    <mergeCell ref="C30:D30"/>
    <mergeCell ref="A26:E26"/>
    <mergeCell ref="A27:B27"/>
    <mergeCell ref="C27:D27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1:B11"/>
    <mergeCell ref="C11:D11"/>
    <mergeCell ref="A12:E12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1:E3"/>
    <mergeCell ref="A5:B5"/>
    <mergeCell ref="C5:D5"/>
    <mergeCell ref="A6:E6"/>
    <mergeCell ref="A7:B7"/>
    <mergeCell ref="C7:D7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K47"/>
  <sheetViews>
    <sheetView view="pageLayout" zoomScaleNormal="82" workbookViewId="0" topLeftCell="A1">
      <selection activeCell="C47" sqref="C47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5.8515625" style="0" customWidth="1"/>
    <col min="5" max="5" width="16.28125" style="0" customWidth="1"/>
    <col min="6" max="10" width="9.140625" style="0" customWidth="1"/>
  </cols>
  <sheetData>
    <row r="1" spans="1:11" ht="15" customHeight="1">
      <c r="A1" s="109" t="s">
        <v>102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34.5" customHeight="1">
      <c r="A3" s="109"/>
      <c r="B3" s="109"/>
      <c r="C3" s="109"/>
      <c r="D3" s="109"/>
      <c r="E3" s="109"/>
    </row>
    <row r="4" spans="1:5" ht="15" customHeight="1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46">
        <v>0.4</v>
      </c>
    </row>
    <row r="8" spans="1:5" ht="35.25" customHeight="1">
      <c r="A8" s="90" t="s">
        <v>4</v>
      </c>
      <c r="B8" s="91"/>
      <c r="C8" s="92" t="s">
        <v>5</v>
      </c>
      <c r="D8" s="93"/>
      <c r="E8" s="18">
        <v>0.1</v>
      </c>
    </row>
    <row r="9" spans="1:5" ht="30" customHeight="1">
      <c r="A9" s="90" t="s">
        <v>6</v>
      </c>
      <c r="B9" s="91"/>
      <c r="C9" s="92" t="s">
        <v>7</v>
      </c>
      <c r="D9" s="93"/>
      <c r="E9" s="4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45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0.6000000000000001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45">
        <v>1.41</v>
      </c>
    </row>
    <row r="14" spans="1:5" ht="15">
      <c r="A14" s="92" t="s">
        <v>12</v>
      </c>
      <c r="B14" s="93"/>
      <c r="C14" s="92" t="s">
        <v>13</v>
      </c>
      <c r="D14" s="93"/>
      <c r="E14" s="45">
        <v>0.58</v>
      </c>
    </row>
    <row r="15" spans="1:5" ht="15">
      <c r="A15" s="92" t="s">
        <v>14</v>
      </c>
      <c r="B15" s="93"/>
      <c r="C15" s="92" t="s">
        <v>13</v>
      </c>
      <c r="D15" s="93"/>
      <c r="E15" s="45">
        <v>0.18</v>
      </c>
    </row>
    <row r="16" spans="1:5" ht="15">
      <c r="A16" s="92" t="s">
        <v>15</v>
      </c>
      <c r="B16" s="93"/>
      <c r="C16" s="92" t="s">
        <v>16</v>
      </c>
      <c r="D16" s="93"/>
      <c r="E16" s="45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45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46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46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45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45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46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3.67</v>
      </c>
    </row>
    <row r="26" spans="1:5" ht="15">
      <c r="A26" s="97" t="s">
        <v>59</v>
      </c>
      <c r="B26" s="98"/>
      <c r="C26" s="98"/>
      <c r="D26" s="98"/>
      <c r="E26" s="99"/>
    </row>
    <row r="27" spans="1:5" ht="27.75" customHeight="1">
      <c r="A27" s="90" t="s">
        <v>60</v>
      </c>
      <c r="B27" s="91"/>
      <c r="C27" s="90" t="s">
        <v>61</v>
      </c>
      <c r="D27" s="91"/>
      <c r="E27" s="48">
        <v>1.57</v>
      </c>
    </row>
    <row r="28" spans="1:5" ht="15" customHeight="1">
      <c r="A28" s="97" t="s">
        <v>62</v>
      </c>
      <c r="B28" s="98"/>
      <c r="C28" s="98"/>
      <c r="D28" s="98"/>
      <c r="E28" s="99"/>
    </row>
    <row r="29" spans="1:5" ht="51" customHeight="1">
      <c r="A29" s="90" t="s">
        <v>68</v>
      </c>
      <c r="B29" s="91"/>
      <c r="C29" s="100" t="s">
        <v>3</v>
      </c>
      <c r="D29" s="101"/>
      <c r="E29" s="3">
        <v>0.66</v>
      </c>
    </row>
    <row r="30" spans="1:5" ht="51" customHeight="1">
      <c r="A30" s="85" t="s">
        <v>40</v>
      </c>
      <c r="B30" s="86"/>
      <c r="C30" s="100" t="s">
        <v>29</v>
      </c>
      <c r="D30" s="101"/>
      <c r="E30" s="3">
        <v>0.4</v>
      </c>
    </row>
    <row r="31" spans="1:5" ht="51" customHeight="1">
      <c r="A31" s="85" t="s">
        <v>41</v>
      </c>
      <c r="B31" s="86"/>
      <c r="C31" s="100" t="s">
        <v>42</v>
      </c>
      <c r="D31" s="101"/>
      <c r="E31" s="3">
        <v>0.4</v>
      </c>
    </row>
    <row r="32" spans="1:5" ht="15">
      <c r="A32" s="92" t="s">
        <v>30</v>
      </c>
      <c r="B32" s="93"/>
      <c r="C32" s="94" t="s">
        <v>43</v>
      </c>
      <c r="D32" s="94"/>
      <c r="E32" s="11">
        <v>0.08</v>
      </c>
    </row>
    <row r="33" spans="1:5" ht="15">
      <c r="A33" s="95" t="s">
        <v>35</v>
      </c>
      <c r="B33" s="96"/>
      <c r="C33" s="92"/>
      <c r="D33" s="93"/>
      <c r="E33" s="24">
        <f>E29+E30+E31+E32</f>
        <v>1.54</v>
      </c>
    </row>
    <row r="34" spans="1:5" ht="15">
      <c r="A34" s="97" t="s">
        <v>63</v>
      </c>
      <c r="B34" s="98"/>
      <c r="C34" s="98"/>
      <c r="D34" s="99"/>
      <c r="E34" s="6"/>
    </row>
    <row r="35" spans="1:5" ht="15">
      <c r="A35" s="94" t="s">
        <v>44</v>
      </c>
      <c r="B35" s="94"/>
      <c r="C35" s="97" t="s">
        <v>32</v>
      </c>
      <c r="D35" s="99"/>
      <c r="E35" s="45">
        <v>0.84</v>
      </c>
    </row>
    <row r="36" spans="1:5" ht="24.75" customHeight="1">
      <c r="A36" s="90" t="s">
        <v>33</v>
      </c>
      <c r="B36" s="91"/>
      <c r="C36" s="85" t="s">
        <v>45</v>
      </c>
      <c r="D36" s="86"/>
      <c r="E36" s="3">
        <v>3.08</v>
      </c>
    </row>
    <row r="37" spans="1:5" ht="93" customHeight="1">
      <c r="A37" s="90" t="s">
        <v>47</v>
      </c>
      <c r="B37" s="91"/>
      <c r="C37" s="85" t="s">
        <v>48</v>
      </c>
      <c r="D37" s="86"/>
      <c r="E37" s="3">
        <v>0.37</v>
      </c>
    </row>
    <row r="38" spans="1:5" ht="18.75" customHeight="1">
      <c r="A38" s="85" t="s">
        <v>49</v>
      </c>
      <c r="B38" s="86"/>
      <c r="C38" s="85" t="s">
        <v>50</v>
      </c>
      <c r="D38" s="86"/>
      <c r="E38" s="3">
        <v>0.1</v>
      </c>
    </row>
    <row r="39" spans="1:5" ht="18.75" customHeight="1">
      <c r="A39" s="85" t="s">
        <v>51</v>
      </c>
      <c r="B39" s="86"/>
      <c r="C39" s="85" t="s">
        <v>52</v>
      </c>
      <c r="D39" s="86"/>
      <c r="E39" s="3">
        <v>0.07</v>
      </c>
    </row>
    <row r="40" spans="1:5" ht="22.5" customHeight="1">
      <c r="A40" s="81" t="s">
        <v>35</v>
      </c>
      <c r="B40" s="82"/>
      <c r="C40" s="82"/>
      <c r="D40" s="83"/>
      <c r="E40" s="25">
        <f>E35+E36+E37+E38+E39</f>
        <v>4.46</v>
      </c>
    </row>
    <row r="41" spans="1:5" ht="22.5" customHeight="1">
      <c r="A41" s="81" t="s">
        <v>100</v>
      </c>
      <c r="B41" s="82"/>
      <c r="C41" s="82"/>
      <c r="D41" s="83"/>
      <c r="E41" s="25">
        <f>E11+E23+E25+E33+E40</f>
        <v>14.700000000000003</v>
      </c>
    </row>
    <row r="42" spans="1:5" ht="22.5" customHeight="1">
      <c r="A42" s="81" t="s">
        <v>103</v>
      </c>
      <c r="B42" s="82"/>
      <c r="C42" s="82"/>
      <c r="D42" s="83"/>
      <c r="E42" s="25">
        <f>E11+E23+E25+E27+E33+E40</f>
        <v>16.270000000000003</v>
      </c>
    </row>
    <row r="43" spans="1:5" ht="22.5" customHeight="1">
      <c r="A43" s="81" t="s">
        <v>54</v>
      </c>
      <c r="B43" s="82"/>
      <c r="C43" s="82"/>
      <c r="D43" s="83"/>
      <c r="E43" s="25">
        <f>E41*4133</f>
        <v>60755.10000000001</v>
      </c>
    </row>
    <row r="44" spans="1:5" ht="22.5" customHeight="1">
      <c r="A44" s="81" t="s">
        <v>55</v>
      </c>
      <c r="B44" s="82"/>
      <c r="C44" s="82"/>
      <c r="D44" s="83"/>
      <c r="E44" s="25">
        <f>E43*12</f>
        <v>729061.2000000002</v>
      </c>
    </row>
    <row r="46" spans="1:5" ht="15">
      <c r="A46" s="84" t="s">
        <v>94</v>
      </c>
      <c r="B46" s="84"/>
      <c r="C46" s="84"/>
      <c r="D46" s="84"/>
      <c r="E46" s="47"/>
    </row>
    <row r="47" ht="15">
      <c r="A47" t="s">
        <v>37</v>
      </c>
    </row>
  </sheetData>
  <sheetProtection/>
  <mergeCells count="70">
    <mergeCell ref="A44:D44"/>
    <mergeCell ref="A46:D46"/>
    <mergeCell ref="A39:B39"/>
    <mergeCell ref="C39:D39"/>
    <mergeCell ref="A40:D40"/>
    <mergeCell ref="A41:D41"/>
    <mergeCell ref="A42:D42"/>
    <mergeCell ref="A43:D43"/>
    <mergeCell ref="A36:B36"/>
    <mergeCell ref="C36:D36"/>
    <mergeCell ref="A37:B37"/>
    <mergeCell ref="C37:D37"/>
    <mergeCell ref="A38:B38"/>
    <mergeCell ref="C38:D38"/>
    <mergeCell ref="A32:B32"/>
    <mergeCell ref="C32:D32"/>
    <mergeCell ref="A33:B33"/>
    <mergeCell ref="C33:D33"/>
    <mergeCell ref="A34:D34"/>
    <mergeCell ref="A35:B35"/>
    <mergeCell ref="C35:D35"/>
    <mergeCell ref="A29:B29"/>
    <mergeCell ref="C29:D29"/>
    <mergeCell ref="A30:B30"/>
    <mergeCell ref="C30:D30"/>
    <mergeCell ref="A31:B31"/>
    <mergeCell ref="C31:D31"/>
    <mergeCell ref="A24:E24"/>
    <mergeCell ref="A25:D25"/>
    <mergeCell ref="A26:E26"/>
    <mergeCell ref="A27:B27"/>
    <mergeCell ref="C27:D27"/>
    <mergeCell ref="A28:E28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1:B11"/>
    <mergeCell ref="C11:D11"/>
    <mergeCell ref="A12:E12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1:E3"/>
    <mergeCell ref="A5:B5"/>
    <mergeCell ref="C5:D5"/>
    <mergeCell ref="A6:E6"/>
    <mergeCell ref="A7:B7"/>
    <mergeCell ref="C7:D7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K47"/>
  <sheetViews>
    <sheetView view="pageLayout" zoomScaleNormal="82" workbookViewId="0" topLeftCell="A1">
      <selection activeCell="A4" sqref="A4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101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15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27">
        <v>0.4</v>
      </c>
    </row>
    <row r="8" spans="1:5" ht="35.25" customHeight="1">
      <c r="A8" s="90" t="s">
        <v>4</v>
      </c>
      <c r="B8" s="91"/>
      <c r="C8" s="92" t="s">
        <v>5</v>
      </c>
      <c r="D8" s="93"/>
      <c r="E8" s="18">
        <v>0.1</v>
      </c>
    </row>
    <row r="9" spans="1:5" ht="30" customHeight="1">
      <c r="A9" s="90" t="s">
        <v>6</v>
      </c>
      <c r="B9" s="91"/>
      <c r="C9" s="92" t="s">
        <v>7</v>
      </c>
      <c r="D9" s="93"/>
      <c r="E9" s="4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26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0.6000000000000001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26">
        <v>1.41</v>
      </c>
    </row>
    <row r="14" spans="1:5" ht="15">
      <c r="A14" s="92" t="s">
        <v>12</v>
      </c>
      <c r="B14" s="93"/>
      <c r="C14" s="92" t="s">
        <v>13</v>
      </c>
      <c r="D14" s="93"/>
      <c r="E14" s="26">
        <v>0.58</v>
      </c>
    </row>
    <row r="15" spans="1:5" ht="15">
      <c r="A15" s="92" t="s">
        <v>14</v>
      </c>
      <c r="B15" s="93"/>
      <c r="C15" s="92" t="s">
        <v>13</v>
      </c>
      <c r="D15" s="93"/>
      <c r="E15" s="26">
        <v>0.18</v>
      </c>
    </row>
    <row r="16" spans="1:5" ht="15">
      <c r="A16" s="92" t="s">
        <v>15</v>
      </c>
      <c r="B16" s="93"/>
      <c r="C16" s="92" t="s">
        <v>16</v>
      </c>
      <c r="D16" s="93"/>
      <c r="E16" s="26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26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27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27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26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26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27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3.67</v>
      </c>
    </row>
    <row r="26" spans="1:5" ht="15">
      <c r="A26" s="97" t="s">
        <v>59</v>
      </c>
      <c r="B26" s="98"/>
      <c r="C26" s="98"/>
      <c r="D26" s="98"/>
      <c r="E26" s="99"/>
    </row>
    <row r="27" spans="1:5" ht="15">
      <c r="A27" s="90" t="s">
        <v>60</v>
      </c>
      <c r="B27" s="91"/>
      <c r="C27" s="90" t="s">
        <v>61</v>
      </c>
      <c r="D27" s="91"/>
      <c r="E27" s="48">
        <v>5.12</v>
      </c>
    </row>
    <row r="28" spans="1:5" ht="15" customHeight="1">
      <c r="A28" s="97" t="s">
        <v>62</v>
      </c>
      <c r="B28" s="98"/>
      <c r="C28" s="98"/>
      <c r="D28" s="98"/>
      <c r="E28" s="99"/>
    </row>
    <row r="29" spans="1:5" ht="51" customHeight="1">
      <c r="A29" s="90" t="s">
        <v>68</v>
      </c>
      <c r="B29" s="91"/>
      <c r="C29" s="100" t="s">
        <v>3</v>
      </c>
      <c r="D29" s="101"/>
      <c r="E29" s="3">
        <v>0.66</v>
      </c>
    </row>
    <row r="30" spans="1:5" ht="51" customHeight="1">
      <c r="A30" s="85" t="s">
        <v>40</v>
      </c>
      <c r="B30" s="86"/>
      <c r="C30" s="100" t="s">
        <v>29</v>
      </c>
      <c r="D30" s="101"/>
      <c r="E30" s="3">
        <v>0.4</v>
      </c>
    </row>
    <row r="31" spans="1:5" ht="51" customHeight="1">
      <c r="A31" s="85" t="s">
        <v>41</v>
      </c>
      <c r="B31" s="86"/>
      <c r="C31" s="100" t="s">
        <v>42</v>
      </c>
      <c r="D31" s="101"/>
      <c r="E31" s="3">
        <v>0.4</v>
      </c>
    </row>
    <row r="32" spans="1:5" ht="15">
      <c r="A32" s="92" t="s">
        <v>30</v>
      </c>
      <c r="B32" s="93"/>
      <c r="C32" s="94" t="s">
        <v>43</v>
      </c>
      <c r="D32" s="94"/>
      <c r="E32" s="11">
        <v>0.08</v>
      </c>
    </row>
    <row r="33" spans="1:5" ht="15">
      <c r="A33" s="95" t="s">
        <v>35</v>
      </c>
      <c r="B33" s="96"/>
      <c r="C33" s="92"/>
      <c r="D33" s="93"/>
      <c r="E33" s="24">
        <f>E29+E30+E31+E32</f>
        <v>1.54</v>
      </c>
    </row>
    <row r="34" spans="1:5" ht="15">
      <c r="A34" s="97" t="s">
        <v>63</v>
      </c>
      <c r="B34" s="98"/>
      <c r="C34" s="98"/>
      <c r="D34" s="99"/>
      <c r="E34" s="6"/>
    </row>
    <row r="35" spans="1:5" ht="15">
      <c r="A35" s="94" t="s">
        <v>44</v>
      </c>
      <c r="B35" s="94"/>
      <c r="C35" s="97" t="s">
        <v>32</v>
      </c>
      <c r="D35" s="99"/>
      <c r="E35" s="26">
        <v>0.84</v>
      </c>
    </row>
    <row r="36" spans="1:5" ht="24.75" customHeight="1">
      <c r="A36" s="90" t="s">
        <v>33</v>
      </c>
      <c r="B36" s="91"/>
      <c r="C36" s="85" t="s">
        <v>45</v>
      </c>
      <c r="D36" s="86"/>
      <c r="E36" s="3">
        <v>3.08</v>
      </c>
    </row>
    <row r="37" spans="1:5" ht="93" customHeight="1">
      <c r="A37" s="90" t="s">
        <v>47</v>
      </c>
      <c r="B37" s="91"/>
      <c r="C37" s="85" t="s">
        <v>48</v>
      </c>
      <c r="D37" s="86"/>
      <c r="E37" s="3">
        <v>0.37</v>
      </c>
    </row>
    <row r="38" spans="1:5" ht="18.75" customHeight="1">
      <c r="A38" s="85" t="s">
        <v>49</v>
      </c>
      <c r="B38" s="86"/>
      <c r="C38" s="85" t="s">
        <v>50</v>
      </c>
      <c r="D38" s="86"/>
      <c r="E38" s="3">
        <v>0.1</v>
      </c>
    </row>
    <row r="39" spans="1:5" ht="18.75" customHeight="1">
      <c r="A39" s="85" t="s">
        <v>51</v>
      </c>
      <c r="B39" s="86"/>
      <c r="C39" s="85" t="s">
        <v>52</v>
      </c>
      <c r="D39" s="86"/>
      <c r="E39" s="3">
        <v>0.07</v>
      </c>
    </row>
    <row r="40" spans="1:5" ht="22.5" customHeight="1">
      <c r="A40" s="81" t="s">
        <v>35</v>
      </c>
      <c r="B40" s="82"/>
      <c r="C40" s="82"/>
      <c r="D40" s="83"/>
      <c r="E40" s="25">
        <f>E35+E36+E37+E38+E39</f>
        <v>4.46</v>
      </c>
    </row>
    <row r="41" spans="1:5" ht="22.5" customHeight="1">
      <c r="A41" s="81" t="s">
        <v>100</v>
      </c>
      <c r="B41" s="82"/>
      <c r="C41" s="82"/>
      <c r="D41" s="83"/>
      <c r="E41" s="25">
        <f>E11+E23+E25+E33+E40</f>
        <v>14.700000000000003</v>
      </c>
    </row>
    <row r="42" spans="1:5" ht="22.5" customHeight="1">
      <c r="A42" s="81" t="s">
        <v>53</v>
      </c>
      <c r="B42" s="82"/>
      <c r="C42" s="82"/>
      <c r="D42" s="83"/>
      <c r="E42" s="25">
        <f>E11+E23+E25+E27+E33+E40</f>
        <v>19.82</v>
      </c>
    </row>
    <row r="43" spans="1:5" ht="22.5" customHeight="1">
      <c r="A43" s="81" t="s">
        <v>54</v>
      </c>
      <c r="B43" s="82"/>
      <c r="C43" s="82"/>
      <c r="D43" s="83"/>
      <c r="E43" s="25">
        <f>E41*4133</f>
        <v>60755.10000000001</v>
      </c>
    </row>
    <row r="44" spans="1:5" ht="22.5" customHeight="1">
      <c r="A44" s="81" t="s">
        <v>55</v>
      </c>
      <c r="B44" s="82"/>
      <c r="C44" s="82"/>
      <c r="D44" s="83"/>
      <c r="E44" s="25">
        <f>E43*12</f>
        <v>729061.2000000002</v>
      </c>
    </row>
    <row r="46" spans="1:5" ht="15">
      <c r="A46" s="84" t="s">
        <v>94</v>
      </c>
      <c r="B46" s="84"/>
      <c r="C46" s="84"/>
      <c r="D46" s="84"/>
      <c r="E46" s="28"/>
    </row>
    <row r="47" ht="15">
      <c r="A47" t="s">
        <v>37</v>
      </c>
    </row>
  </sheetData>
  <sheetProtection/>
  <mergeCells count="70">
    <mergeCell ref="A1:E3"/>
    <mergeCell ref="A5:B5"/>
    <mergeCell ref="C5:D5"/>
    <mergeCell ref="A6:E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  <mergeCell ref="A25:D25"/>
    <mergeCell ref="A28:E28"/>
    <mergeCell ref="A29:B29"/>
    <mergeCell ref="C29:D29"/>
    <mergeCell ref="A30:B30"/>
    <mergeCell ref="C30:D30"/>
    <mergeCell ref="A26:E26"/>
    <mergeCell ref="A27:B27"/>
    <mergeCell ref="C27:D27"/>
    <mergeCell ref="A31:B31"/>
    <mergeCell ref="C31:D31"/>
    <mergeCell ref="A32:B32"/>
    <mergeCell ref="C32:D32"/>
    <mergeCell ref="A33:B33"/>
    <mergeCell ref="C33:D33"/>
    <mergeCell ref="A34:D34"/>
    <mergeCell ref="A35:B35"/>
    <mergeCell ref="C35:D35"/>
    <mergeCell ref="A36:B36"/>
    <mergeCell ref="C36:D36"/>
    <mergeCell ref="A37:B37"/>
    <mergeCell ref="C37:D37"/>
    <mergeCell ref="A43:D43"/>
    <mergeCell ref="A44:D44"/>
    <mergeCell ref="A46:D46"/>
    <mergeCell ref="A38:B38"/>
    <mergeCell ref="C38:D38"/>
    <mergeCell ref="A39:B39"/>
    <mergeCell ref="C39:D39"/>
    <mergeCell ref="A40:D40"/>
    <mergeCell ref="A41:D41"/>
    <mergeCell ref="A42:D42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view="pageLayout" zoomScaleNormal="82" workbookViewId="0" topLeftCell="A34">
      <selection activeCell="A42" sqref="A42:D42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92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28.5" customHeight="1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40">
        <v>0.4</v>
      </c>
    </row>
    <row r="8" spans="1:5" ht="24.75" customHeight="1">
      <c r="A8" s="90" t="s">
        <v>4</v>
      </c>
      <c r="B8" s="91"/>
      <c r="C8" s="92" t="s">
        <v>5</v>
      </c>
      <c r="D8" s="93"/>
      <c r="E8" s="13">
        <v>0.1</v>
      </c>
    </row>
    <row r="9" spans="1:5" ht="42" customHeight="1">
      <c r="A9" s="90" t="s">
        <v>80</v>
      </c>
      <c r="B9" s="91"/>
      <c r="C9" s="92" t="s">
        <v>7</v>
      </c>
      <c r="D9" s="93"/>
      <c r="E9" s="3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39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0.6000000000000001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39">
        <v>1.41</v>
      </c>
    </row>
    <row r="14" spans="1:5" ht="15">
      <c r="A14" s="92" t="s">
        <v>12</v>
      </c>
      <c r="B14" s="93"/>
      <c r="C14" s="92" t="s">
        <v>13</v>
      </c>
      <c r="D14" s="93"/>
      <c r="E14" s="39">
        <v>0.58</v>
      </c>
    </row>
    <row r="15" spans="1:5" ht="15">
      <c r="A15" s="92" t="s">
        <v>14</v>
      </c>
      <c r="B15" s="93"/>
      <c r="C15" s="92" t="s">
        <v>13</v>
      </c>
      <c r="D15" s="93"/>
      <c r="E15" s="39">
        <v>0.18</v>
      </c>
    </row>
    <row r="16" spans="1:5" ht="15">
      <c r="A16" s="92" t="s">
        <v>15</v>
      </c>
      <c r="B16" s="93"/>
      <c r="C16" s="92" t="s">
        <v>16</v>
      </c>
      <c r="D16" s="93"/>
      <c r="E16" s="39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39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40">
        <v>0.38</v>
      </c>
    </row>
    <row r="19" spans="1:5" ht="17.25" customHeight="1">
      <c r="A19" s="92" t="s">
        <v>21</v>
      </c>
      <c r="B19" s="93"/>
      <c r="C19" s="90" t="s">
        <v>22</v>
      </c>
      <c r="D19" s="91"/>
      <c r="E19" s="40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39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39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40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3.48</v>
      </c>
    </row>
    <row r="26" spans="1:5" ht="15">
      <c r="A26" s="97" t="s">
        <v>65</v>
      </c>
      <c r="B26" s="98"/>
      <c r="C26" s="98"/>
      <c r="D26" s="98"/>
      <c r="E26" s="99"/>
    </row>
    <row r="27" spans="1:5" ht="28.5" customHeight="1">
      <c r="A27" s="92" t="s">
        <v>60</v>
      </c>
      <c r="B27" s="102"/>
      <c r="C27" s="90" t="s">
        <v>61</v>
      </c>
      <c r="D27" s="91"/>
      <c r="E27" s="22">
        <v>1.57</v>
      </c>
    </row>
    <row r="28" spans="1:5" ht="15">
      <c r="A28" s="97" t="s">
        <v>62</v>
      </c>
      <c r="B28" s="98"/>
      <c r="C28" s="98"/>
      <c r="D28" s="98"/>
      <c r="E28" s="99"/>
    </row>
    <row r="29" spans="1:5" ht="42" customHeight="1">
      <c r="A29" s="90" t="s">
        <v>68</v>
      </c>
      <c r="B29" s="91"/>
      <c r="C29" s="100" t="s">
        <v>3</v>
      </c>
      <c r="D29" s="101"/>
      <c r="E29" s="3">
        <v>0.61</v>
      </c>
    </row>
    <row r="30" spans="1:5" ht="39.75" customHeight="1">
      <c r="A30" s="85" t="s">
        <v>40</v>
      </c>
      <c r="B30" s="86"/>
      <c r="C30" s="100" t="s">
        <v>29</v>
      </c>
      <c r="D30" s="101"/>
      <c r="E30" s="3">
        <v>0.35</v>
      </c>
    </row>
    <row r="31" spans="1:5" ht="51" customHeight="1">
      <c r="A31" s="85" t="s">
        <v>41</v>
      </c>
      <c r="B31" s="86"/>
      <c r="C31" s="100" t="s">
        <v>42</v>
      </c>
      <c r="D31" s="101"/>
      <c r="E31" s="3">
        <v>0.35</v>
      </c>
    </row>
    <row r="32" spans="1:5" ht="15">
      <c r="A32" s="92" t="s">
        <v>30</v>
      </c>
      <c r="B32" s="93"/>
      <c r="C32" s="94" t="s">
        <v>43</v>
      </c>
      <c r="D32" s="94"/>
      <c r="E32" s="11">
        <v>0.08</v>
      </c>
    </row>
    <row r="33" spans="1:5" ht="15">
      <c r="A33" s="95" t="s">
        <v>35</v>
      </c>
      <c r="B33" s="96"/>
      <c r="C33" s="92"/>
      <c r="D33" s="93"/>
      <c r="E33" s="24">
        <f>E29+E30+E31+E32</f>
        <v>1.3900000000000001</v>
      </c>
    </row>
    <row r="34" spans="1:5" ht="15">
      <c r="A34" s="97" t="s">
        <v>63</v>
      </c>
      <c r="B34" s="98"/>
      <c r="C34" s="98"/>
      <c r="D34" s="99"/>
      <c r="E34" s="6"/>
    </row>
    <row r="35" spans="1:5" ht="15">
      <c r="A35" s="94" t="s">
        <v>44</v>
      </c>
      <c r="B35" s="94"/>
      <c r="C35" s="92" t="s">
        <v>32</v>
      </c>
      <c r="D35" s="93"/>
      <c r="E35" s="39">
        <v>0.84</v>
      </c>
    </row>
    <row r="36" spans="1:5" ht="24.75" customHeight="1">
      <c r="A36" s="90" t="s">
        <v>33</v>
      </c>
      <c r="B36" s="91"/>
      <c r="C36" s="85" t="s">
        <v>45</v>
      </c>
      <c r="D36" s="86"/>
      <c r="E36" s="3">
        <v>2.69</v>
      </c>
    </row>
    <row r="37" spans="1:5" ht="99.75" customHeight="1">
      <c r="A37" s="90" t="s">
        <v>47</v>
      </c>
      <c r="B37" s="91"/>
      <c r="C37" s="85" t="s">
        <v>48</v>
      </c>
      <c r="D37" s="86"/>
      <c r="E37" s="3">
        <v>0.37</v>
      </c>
    </row>
    <row r="38" spans="1:5" ht="24.75" customHeight="1">
      <c r="A38" s="85" t="s">
        <v>49</v>
      </c>
      <c r="B38" s="86"/>
      <c r="C38" s="85" t="s">
        <v>50</v>
      </c>
      <c r="D38" s="86"/>
      <c r="E38" s="3">
        <v>0.1</v>
      </c>
    </row>
    <row r="39" spans="1:5" ht="34.5" customHeight="1">
      <c r="A39" s="85" t="s">
        <v>51</v>
      </c>
      <c r="B39" s="86"/>
      <c r="C39" s="85" t="s">
        <v>52</v>
      </c>
      <c r="D39" s="86"/>
      <c r="E39" s="3">
        <v>0.07</v>
      </c>
    </row>
    <row r="40" spans="1:5" ht="22.5" customHeight="1">
      <c r="A40" s="81" t="s">
        <v>35</v>
      </c>
      <c r="B40" s="82"/>
      <c r="C40" s="82"/>
      <c r="D40" s="83"/>
      <c r="E40" s="25">
        <f>E35+E36+E37+E38+E39</f>
        <v>4.07</v>
      </c>
    </row>
    <row r="41" spans="1:5" ht="22.5" customHeight="1">
      <c r="A41" s="87" t="s">
        <v>99</v>
      </c>
      <c r="B41" s="88"/>
      <c r="C41" s="88"/>
      <c r="D41" s="89"/>
      <c r="E41" s="25">
        <f>E11+E23+E25+E33+E40</f>
        <v>13.970000000000002</v>
      </c>
    </row>
    <row r="42" spans="1:5" ht="22.5" customHeight="1">
      <c r="A42" s="81" t="s">
        <v>53</v>
      </c>
      <c r="B42" s="82"/>
      <c r="C42" s="82"/>
      <c r="D42" s="83"/>
      <c r="E42" s="25">
        <f>E11+E23+E25+E27+E33+E40</f>
        <v>15.540000000000003</v>
      </c>
    </row>
    <row r="43" spans="1:5" ht="22.5" customHeight="1">
      <c r="A43" s="81" t="s">
        <v>54</v>
      </c>
      <c r="B43" s="82"/>
      <c r="C43" s="82"/>
      <c r="D43" s="83"/>
      <c r="E43" s="29">
        <f>E41*4326.9</f>
        <v>60446.793000000005</v>
      </c>
    </row>
    <row r="44" spans="1:5" ht="22.5" customHeight="1">
      <c r="A44" s="81" t="s">
        <v>55</v>
      </c>
      <c r="B44" s="82"/>
      <c r="C44" s="82"/>
      <c r="D44" s="83"/>
      <c r="E44" s="29">
        <f>E43*12</f>
        <v>725361.5160000001</v>
      </c>
    </row>
    <row r="46" spans="1:5" ht="15">
      <c r="A46" s="84" t="s">
        <v>93</v>
      </c>
      <c r="B46" s="84"/>
      <c r="C46" s="84"/>
      <c r="D46" s="84"/>
      <c r="E46" s="38"/>
    </row>
    <row r="47" ht="15">
      <c r="A47" t="s">
        <v>37</v>
      </c>
    </row>
  </sheetData>
  <sheetProtection/>
  <mergeCells count="70">
    <mergeCell ref="A46:D46"/>
    <mergeCell ref="A39:B39"/>
    <mergeCell ref="C39:D39"/>
    <mergeCell ref="A40:D40"/>
    <mergeCell ref="A42:D42"/>
    <mergeCell ref="A43:D43"/>
    <mergeCell ref="A44:D44"/>
    <mergeCell ref="A41:D41"/>
    <mergeCell ref="A36:B36"/>
    <mergeCell ref="C36:D36"/>
    <mergeCell ref="A37:B37"/>
    <mergeCell ref="C37:D37"/>
    <mergeCell ref="A38:B38"/>
    <mergeCell ref="C38:D38"/>
    <mergeCell ref="A32:B32"/>
    <mergeCell ref="C32:D32"/>
    <mergeCell ref="A33:B33"/>
    <mergeCell ref="C33:D33"/>
    <mergeCell ref="A34:D34"/>
    <mergeCell ref="A35:B35"/>
    <mergeCell ref="C35:D35"/>
    <mergeCell ref="A29:B29"/>
    <mergeCell ref="C29:D29"/>
    <mergeCell ref="A30:B30"/>
    <mergeCell ref="C30:D30"/>
    <mergeCell ref="A31:B31"/>
    <mergeCell ref="C31:D31"/>
    <mergeCell ref="A24:E24"/>
    <mergeCell ref="A25:D25"/>
    <mergeCell ref="A26:E26"/>
    <mergeCell ref="A27:B27"/>
    <mergeCell ref="C27:D27"/>
    <mergeCell ref="A28:E28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1:B11"/>
    <mergeCell ref="C11:D11"/>
    <mergeCell ref="A12:E12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1:E3"/>
    <mergeCell ref="A5:B5"/>
    <mergeCell ref="C5:D5"/>
    <mergeCell ref="A6:E6"/>
    <mergeCell ref="A7:B7"/>
    <mergeCell ref="C7:D7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47"/>
  <sheetViews>
    <sheetView view="pageLayout" zoomScaleNormal="82" workbookViewId="0" topLeftCell="A1">
      <selection activeCell="A26" sqref="A26:E27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91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15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40">
        <v>0.4</v>
      </c>
    </row>
    <row r="8" spans="1:5" ht="32.25" customHeight="1">
      <c r="A8" s="90" t="s">
        <v>4</v>
      </c>
      <c r="B8" s="91"/>
      <c r="C8" s="92" t="s">
        <v>5</v>
      </c>
      <c r="D8" s="93"/>
      <c r="E8" s="13">
        <v>0.1</v>
      </c>
    </row>
    <row r="9" spans="1:5" ht="41.25" customHeight="1">
      <c r="A9" s="90" t="s">
        <v>80</v>
      </c>
      <c r="B9" s="91"/>
      <c r="C9" s="92" t="s">
        <v>7</v>
      </c>
      <c r="D9" s="93"/>
      <c r="E9" s="3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39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0.6000000000000001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39">
        <v>1.41</v>
      </c>
    </row>
    <row r="14" spans="1:5" ht="15">
      <c r="A14" s="92" t="s">
        <v>12</v>
      </c>
      <c r="B14" s="93"/>
      <c r="C14" s="92" t="s">
        <v>13</v>
      </c>
      <c r="D14" s="93"/>
      <c r="E14" s="39">
        <v>0.58</v>
      </c>
    </row>
    <row r="15" spans="1:5" ht="15">
      <c r="A15" s="92" t="s">
        <v>14</v>
      </c>
      <c r="B15" s="93"/>
      <c r="C15" s="92" t="s">
        <v>13</v>
      </c>
      <c r="D15" s="93"/>
      <c r="E15" s="39">
        <v>0.18</v>
      </c>
    </row>
    <row r="16" spans="1:5" ht="15">
      <c r="A16" s="92" t="s">
        <v>15</v>
      </c>
      <c r="B16" s="93"/>
      <c r="C16" s="92" t="s">
        <v>16</v>
      </c>
      <c r="D16" s="93"/>
      <c r="E16" s="39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39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40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40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39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39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40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3.48</v>
      </c>
    </row>
    <row r="26" spans="1:5" ht="15">
      <c r="A26" s="97" t="s">
        <v>59</v>
      </c>
      <c r="B26" s="98"/>
      <c r="C26" s="98"/>
      <c r="D26" s="98"/>
      <c r="E26" s="99"/>
    </row>
    <row r="27" spans="1:5" ht="27" customHeight="1">
      <c r="A27" s="92" t="s">
        <v>60</v>
      </c>
      <c r="B27" s="102"/>
      <c r="C27" s="90" t="s">
        <v>61</v>
      </c>
      <c r="D27" s="91"/>
      <c r="E27" s="22">
        <v>5.12</v>
      </c>
    </row>
    <row r="28" spans="1:5" ht="15">
      <c r="A28" s="97" t="s">
        <v>62</v>
      </c>
      <c r="B28" s="98"/>
      <c r="C28" s="98"/>
      <c r="D28" s="98"/>
      <c r="E28" s="99"/>
    </row>
    <row r="29" spans="1:5" ht="42" customHeight="1">
      <c r="A29" s="90" t="s">
        <v>68</v>
      </c>
      <c r="B29" s="91"/>
      <c r="C29" s="100" t="s">
        <v>3</v>
      </c>
      <c r="D29" s="101"/>
      <c r="E29" s="3">
        <v>0.61</v>
      </c>
    </row>
    <row r="30" spans="1:5" ht="51" customHeight="1">
      <c r="A30" s="85" t="s">
        <v>40</v>
      </c>
      <c r="B30" s="86"/>
      <c r="C30" s="100" t="s">
        <v>29</v>
      </c>
      <c r="D30" s="101"/>
      <c r="E30" s="3">
        <v>0.35</v>
      </c>
    </row>
    <row r="31" spans="1:5" ht="51" customHeight="1">
      <c r="A31" s="85" t="s">
        <v>41</v>
      </c>
      <c r="B31" s="86"/>
      <c r="C31" s="100" t="s">
        <v>42</v>
      </c>
      <c r="D31" s="101"/>
      <c r="E31" s="3">
        <v>0.35</v>
      </c>
    </row>
    <row r="32" spans="1:5" ht="15">
      <c r="A32" s="92" t="s">
        <v>30</v>
      </c>
      <c r="B32" s="93"/>
      <c r="C32" s="94" t="s">
        <v>43</v>
      </c>
      <c r="D32" s="94"/>
      <c r="E32" s="11">
        <v>0.08</v>
      </c>
    </row>
    <row r="33" spans="1:5" ht="15">
      <c r="A33" s="95" t="s">
        <v>35</v>
      </c>
      <c r="B33" s="96"/>
      <c r="C33" s="92"/>
      <c r="D33" s="93"/>
      <c r="E33" s="24">
        <f>E29+E30+E31+E32</f>
        <v>1.3900000000000001</v>
      </c>
    </row>
    <row r="34" spans="1:5" ht="15">
      <c r="A34" s="97" t="s">
        <v>63</v>
      </c>
      <c r="B34" s="98"/>
      <c r="C34" s="98"/>
      <c r="D34" s="99"/>
      <c r="E34" s="6"/>
    </row>
    <row r="35" spans="1:5" ht="15">
      <c r="A35" s="94" t="s">
        <v>44</v>
      </c>
      <c r="B35" s="94"/>
      <c r="C35" s="97" t="s">
        <v>32</v>
      </c>
      <c r="D35" s="99"/>
      <c r="E35" s="39">
        <v>0.84</v>
      </c>
    </row>
    <row r="36" spans="1:5" ht="24.75" customHeight="1">
      <c r="A36" s="90" t="s">
        <v>33</v>
      </c>
      <c r="B36" s="91"/>
      <c r="C36" s="85" t="s">
        <v>45</v>
      </c>
      <c r="D36" s="86"/>
      <c r="E36" s="3">
        <v>2.69</v>
      </c>
    </row>
    <row r="37" spans="1:5" ht="91.5" customHeight="1">
      <c r="A37" s="90" t="s">
        <v>47</v>
      </c>
      <c r="B37" s="91"/>
      <c r="C37" s="85" t="s">
        <v>48</v>
      </c>
      <c r="D37" s="86"/>
      <c r="E37" s="3">
        <v>0.37</v>
      </c>
    </row>
    <row r="38" spans="1:5" ht="23.25" customHeight="1">
      <c r="A38" s="85" t="s">
        <v>49</v>
      </c>
      <c r="B38" s="86"/>
      <c r="C38" s="85" t="s">
        <v>50</v>
      </c>
      <c r="D38" s="86"/>
      <c r="E38" s="3">
        <v>0.1</v>
      </c>
    </row>
    <row r="39" spans="1:5" ht="27" customHeight="1">
      <c r="A39" s="85" t="s">
        <v>51</v>
      </c>
      <c r="B39" s="86"/>
      <c r="C39" s="85" t="s">
        <v>52</v>
      </c>
      <c r="D39" s="86"/>
      <c r="E39" s="3">
        <v>0.07</v>
      </c>
    </row>
    <row r="40" spans="1:5" ht="22.5" customHeight="1">
      <c r="A40" s="81" t="s">
        <v>35</v>
      </c>
      <c r="B40" s="82"/>
      <c r="C40" s="82"/>
      <c r="D40" s="83"/>
      <c r="E40" s="25">
        <f>E35+E36+E37+E38+E39</f>
        <v>4.07</v>
      </c>
    </row>
    <row r="41" spans="1:5" ht="22.5" customHeight="1">
      <c r="A41" s="87" t="s">
        <v>99</v>
      </c>
      <c r="B41" s="88"/>
      <c r="C41" s="88"/>
      <c r="D41" s="89"/>
      <c r="E41" s="25">
        <f>E11+E23+E25+E33+E40</f>
        <v>13.970000000000002</v>
      </c>
    </row>
    <row r="42" spans="1:5" ht="22.5" customHeight="1">
      <c r="A42" s="81" t="s">
        <v>53</v>
      </c>
      <c r="B42" s="82"/>
      <c r="C42" s="82"/>
      <c r="D42" s="83"/>
      <c r="E42" s="25">
        <f>E11+E23+E25+E27+E33+E40</f>
        <v>19.090000000000003</v>
      </c>
    </row>
    <row r="43" spans="1:5" ht="22.5" customHeight="1">
      <c r="A43" s="81" t="s">
        <v>54</v>
      </c>
      <c r="B43" s="82"/>
      <c r="C43" s="82"/>
      <c r="D43" s="83"/>
      <c r="E43" s="29">
        <f>E41*4326.9</f>
        <v>60446.793000000005</v>
      </c>
    </row>
    <row r="44" spans="1:5" ht="22.5" customHeight="1">
      <c r="A44" s="81" t="s">
        <v>55</v>
      </c>
      <c r="B44" s="82"/>
      <c r="C44" s="82"/>
      <c r="D44" s="83"/>
      <c r="E44" s="29">
        <f>12*E43</f>
        <v>725361.5160000001</v>
      </c>
    </row>
    <row r="46" spans="1:5" ht="15">
      <c r="A46" s="84" t="s">
        <v>93</v>
      </c>
      <c r="B46" s="84"/>
      <c r="C46" s="84"/>
      <c r="D46" s="84"/>
      <c r="E46" s="38"/>
    </row>
    <row r="47" spans="1:46" ht="15">
      <c r="A47" s="44" t="s">
        <v>37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</row>
  </sheetData>
  <sheetProtection/>
  <mergeCells count="70">
    <mergeCell ref="A46:D46"/>
    <mergeCell ref="A39:B39"/>
    <mergeCell ref="C39:D39"/>
    <mergeCell ref="A40:D40"/>
    <mergeCell ref="A42:D42"/>
    <mergeCell ref="A43:D43"/>
    <mergeCell ref="A44:D44"/>
    <mergeCell ref="A41:D41"/>
    <mergeCell ref="A36:B36"/>
    <mergeCell ref="C36:D36"/>
    <mergeCell ref="A37:B37"/>
    <mergeCell ref="C37:D37"/>
    <mergeCell ref="A38:B38"/>
    <mergeCell ref="C38:D38"/>
    <mergeCell ref="A32:B32"/>
    <mergeCell ref="C32:D32"/>
    <mergeCell ref="A33:B33"/>
    <mergeCell ref="C33:D33"/>
    <mergeCell ref="A34:D34"/>
    <mergeCell ref="A35:B35"/>
    <mergeCell ref="C35:D35"/>
    <mergeCell ref="A29:B29"/>
    <mergeCell ref="C29:D29"/>
    <mergeCell ref="A30:B30"/>
    <mergeCell ref="C30:D30"/>
    <mergeCell ref="A31:B31"/>
    <mergeCell ref="C31:D31"/>
    <mergeCell ref="A24:E24"/>
    <mergeCell ref="A25:D25"/>
    <mergeCell ref="A26:E26"/>
    <mergeCell ref="A27:B27"/>
    <mergeCell ref="C27:D27"/>
    <mergeCell ref="A28:E28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1:B11"/>
    <mergeCell ref="C11:D11"/>
    <mergeCell ref="A12:E12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1:E3"/>
    <mergeCell ref="A5:B5"/>
    <mergeCell ref="C5:D5"/>
    <mergeCell ref="A6:E6"/>
    <mergeCell ref="A7:B7"/>
    <mergeCell ref="C7:D7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4"/>
  <sheetViews>
    <sheetView view="pageLayout" zoomScaleNormal="82" workbookViewId="0" topLeftCell="A31">
      <selection activeCell="A1" sqref="A1:E43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90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15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37">
        <v>0.4</v>
      </c>
    </row>
    <row r="8" spans="1:5" ht="35.25" customHeight="1">
      <c r="A8" s="90" t="s">
        <v>4</v>
      </c>
      <c r="B8" s="91"/>
      <c r="C8" s="92" t="s">
        <v>5</v>
      </c>
      <c r="D8" s="93"/>
      <c r="E8" s="18">
        <v>0.1</v>
      </c>
    </row>
    <row r="9" spans="1:5" ht="39" customHeight="1">
      <c r="A9" s="90" t="s">
        <v>80</v>
      </c>
      <c r="B9" s="91"/>
      <c r="C9" s="92" t="s">
        <v>7</v>
      </c>
      <c r="D9" s="93"/>
      <c r="E9" s="4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36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0.6000000000000001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36">
        <v>1.41</v>
      </c>
    </row>
    <row r="14" spans="1:5" ht="15">
      <c r="A14" s="92" t="s">
        <v>12</v>
      </c>
      <c r="B14" s="93"/>
      <c r="C14" s="92" t="s">
        <v>13</v>
      </c>
      <c r="D14" s="93"/>
      <c r="E14" s="36">
        <v>0.58</v>
      </c>
    </row>
    <row r="15" spans="1:5" ht="15">
      <c r="A15" s="92" t="s">
        <v>14</v>
      </c>
      <c r="B15" s="93"/>
      <c r="C15" s="92" t="s">
        <v>13</v>
      </c>
      <c r="D15" s="93"/>
      <c r="E15" s="36">
        <v>0.18</v>
      </c>
    </row>
    <row r="16" spans="1:5" ht="15">
      <c r="A16" s="92" t="s">
        <v>15</v>
      </c>
      <c r="B16" s="93"/>
      <c r="C16" s="92" t="s">
        <v>16</v>
      </c>
      <c r="D16" s="93"/>
      <c r="E16" s="36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36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37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37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36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36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37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3.67</v>
      </c>
    </row>
    <row r="26" spans="1:5" ht="15">
      <c r="A26" s="97" t="s">
        <v>28</v>
      </c>
      <c r="B26" s="98"/>
      <c r="C26" s="98"/>
      <c r="D26" s="98"/>
      <c r="E26" s="99"/>
    </row>
    <row r="27" spans="1:5" ht="51" customHeight="1">
      <c r="A27" s="90" t="s">
        <v>68</v>
      </c>
      <c r="B27" s="91"/>
      <c r="C27" s="100" t="s">
        <v>3</v>
      </c>
      <c r="D27" s="101"/>
      <c r="E27" s="3">
        <v>0.66</v>
      </c>
    </row>
    <row r="28" spans="1:5" ht="51" customHeight="1">
      <c r="A28" s="85" t="s">
        <v>40</v>
      </c>
      <c r="B28" s="86"/>
      <c r="C28" s="100" t="s">
        <v>29</v>
      </c>
      <c r="D28" s="101"/>
      <c r="E28" s="3">
        <v>0.4</v>
      </c>
    </row>
    <row r="29" spans="1:5" ht="51" customHeight="1">
      <c r="A29" s="85" t="s">
        <v>41</v>
      </c>
      <c r="B29" s="86"/>
      <c r="C29" s="100" t="s">
        <v>42</v>
      </c>
      <c r="D29" s="101"/>
      <c r="E29" s="3">
        <v>0.4</v>
      </c>
    </row>
    <row r="30" spans="1:5" ht="15">
      <c r="A30" s="92" t="s">
        <v>30</v>
      </c>
      <c r="B30" s="93"/>
      <c r="C30" s="94" t="s">
        <v>43</v>
      </c>
      <c r="D30" s="94"/>
      <c r="E30" s="11">
        <v>0.08</v>
      </c>
    </row>
    <row r="31" spans="1:5" ht="15">
      <c r="A31" s="95" t="s">
        <v>35</v>
      </c>
      <c r="B31" s="96"/>
      <c r="C31" s="92"/>
      <c r="D31" s="93"/>
      <c r="E31" s="24">
        <f>E27+E28+E29+E30</f>
        <v>1.54</v>
      </c>
    </row>
    <row r="32" spans="1:5" ht="15">
      <c r="A32" s="97" t="s">
        <v>31</v>
      </c>
      <c r="B32" s="98"/>
      <c r="C32" s="98"/>
      <c r="D32" s="99"/>
      <c r="E32" s="6"/>
    </row>
    <row r="33" spans="1:5" ht="15">
      <c r="A33" s="94" t="s">
        <v>44</v>
      </c>
      <c r="B33" s="94"/>
      <c r="C33" s="97" t="s">
        <v>32</v>
      </c>
      <c r="D33" s="99"/>
      <c r="E33" s="36">
        <v>0.84</v>
      </c>
    </row>
    <row r="34" spans="1:5" ht="24.75" customHeight="1">
      <c r="A34" s="90" t="s">
        <v>33</v>
      </c>
      <c r="B34" s="91"/>
      <c r="C34" s="85" t="s">
        <v>45</v>
      </c>
      <c r="D34" s="86"/>
      <c r="E34" s="3">
        <v>3.08</v>
      </c>
    </row>
    <row r="35" spans="1:5" ht="94.5" customHeight="1">
      <c r="A35" s="90" t="s">
        <v>47</v>
      </c>
      <c r="B35" s="91"/>
      <c r="C35" s="85" t="s">
        <v>48</v>
      </c>
      <c r="D35" s="86"/>
      <c r="E35" s="3">
        <v>0.37</v>
      </c>
    </row>
    <row r="36" spans="1:5" ht="18.75" customHeight="1">
      <c r="A36" s="85" t="s">
        <v>49</v>
      </c>
      <c r="B36" s="86"/>
      <c r="C36" s="85" t="s">
        <v>50</v>
      </c>
      <c r="D36" s="86"/>
      <c r="E36" s="3">
        <v>0.1</v>
      </c>
    </row>
    <row r="37" spans="1:5" ht="18.75" customHeight="1">
      <c r="A37" s="85" t="s">
        <v>51</v>
      </c>
      <c r="B37" s="86"/>
      <c r="C37" s="85" t="s">
        <v>52</v>
      </c>
      <c r="D37" s="86"/>
      <c r="E37" s="3">
        <v>0.07</v>
      </c>
    </row>
    <row r="38" spans="1:5" ht="22.5" customHeight="1">
      <c r="A38" s="81" t="s">
        <v>35</v>
      </c>
      <c r="B38" s="82"/>
      <c r="C38" s="82"/>
      <c r="D38" s="83"/>
      <c r="E38" s="25">
        <f>E33+E34+E35+E36+E37</f>
        <v>4.46</v>
      </c>
    </row>
    <row r="39" spans="1:5" ht="22.5" customHeight="1">
      <c r="A39" s="81" t="s">
        <v>53</v>
      </c>
      <c r="B39" s="82"/>
      <c r="C39" s="82"/>
      <c r="D39" s="83"/>
      <c r="E39" s="25">
        <f>E11+E23+E25+E31+E38</f>
        <v>14.700000000000003</v>
      </c>
    </row>
    <row r="40" spans="1:5" ht="22.5" customHeight="1">
      <c r="A40" s="81" t="s">
        <v>54</v>
      </c>
      <c r="B40" s="82"/>
      <c r="C40" s="82"/>
      <c r="D40" s="83"/>
      <c r="E40" s="4">
        <f>E39*2379.6</f>
        <v>34980.12</v>
      </c>
    </row>
    <row r="41" spans="1:5" ht="22.5" customHeight="1">
      <c r="A41" s="81" t="s">
        <v>55</v>
      </c>
      <c r="B41" s="82"/>
      <c r="C41" s="82"/>
      <c r="D41" s="83"/>
      <c r="E41" s="4">
        <f>E40*12</f>
        <v>419761.44000000006</v>
      </c>
    </row>
    <row r="43" spans="1:5" ht="15">
      <c r="A43" s="84" t="s">
        <v>86</v>
      </c>
      <c r="B43" s="84"/>
      <c r="C43" s="84"/>
      <c r="D43" s="84"/>
      <c r="E43" s="35" t="s">
        <v>87</v>
      </c>
    </row>
    <row r="44" ht="15">
      <c r="A44" t="s">
        <v>37</v>
      </c>
    </row>
  </sheetData>
  <sheetProtection/>
  <mergeCells count="66">
    <mergeCell ref="A40:D40"/>
    <mergeCell ref="A41:D41"/>
    <mergeCell ref="A43:D43"/>
    <mergeCell ref="A36:B36"/>
    <mergeCell ref="C36:D36"/>
    <mergeCell ref="A37:B37"/>
    <mergeCell ref="C37:D37"/>
    <mergeCell ref="A38:D38"/>
    <mergeCell ref="A39:D39"/>
    <mergeCell ref="A32:D32"/>
    <mergeCell ref="A33:B33"/>
    <mergeCell ref="C33:D33"/>
    <mergeCell ref="A34:B34"/>
    <mergeCell ref="C34:D34"/>
    <mergeCell ref="A35:B35"/>
    <mergeCell ref="C35:D35"/>
    <mergeCell ref="A29:B29"/>
    <mergeCell ref="C29:D29"/>
    <mergeCell ref="A30:B30"/>
    <mergeCell ref="C30:D30"/>
    <mergeCell ref="A31:B31"/>
    <mergeCell ref="C31:D31"/>
    <mergeCell ref="A24:E24"/>
    <mergeCell ref="A25:D25"/>
    <mergeCell ref="A26:E26"/>
    <mergeCell ref="A27:B27"/>
    <mergeCell ref="C27:D27"/>
    <mergeCell ref="A28:B28"/>
    <mergeCell ref="C28:D28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1:B11"/>
    <mergeCell ref="C11:D11"/>
    <mergeCell ref="A12:E12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1:E3"/>
    <mergeCell ref="A5:B5"/>
    <mergeCell ref="C5:D5"/>
    <mergeCell ref="A6:E6"/>
    <mergeCell ref="A7:B7"/>
    <mergeCell ref="C7:D7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view="pageLayout" zoomScaleNormal="82" workbookViewId="0" topLeftCell="A25">
      <selection activeCell="A1" sqref="A1:E43"/>
    </sheetView>
  </sheetViews>
  <sheetFormatPr defaultColWidth="9.140625" defaultRowHeight="15"/>
  <cols>
    <col min="1" max="1" width="10.28125" style="0" customWidth="1"/>
    <col min="2" max="2" width="35.8515625" style="0" customWidth="1"/>
    <col min="3" max="3" width="18.57421875" style="0" customWidth="1"/>
    <col min="4" max="4" width="14.28125" style="0" customWidth="1"/>
    <col min="5" max="5" width="17.8515625" style="0" customWidth="1"/>
    <col min="6" max="10" width="9.140625" style="0" customWidth="1"/>
  </cols>
  <sheetData>
    <row r="1" spans="1:11" ht="15" customHeight="1">
      <c r="A1" s="109" t="s">
        <v>89</v>
      </c>
      <c r="B1" s="109"/>
      <c r="C1" s="109"/>
      <c r="D1" s="109"/>
      <c r="E1" s="109"/>
      <c r="F1" s="5"/>
      <c r="G1" s="5"/>
      <c r="H1" s="5"/>
      <c r="I1" s="5"/>
      <c r="J1" s="5"/>
      <c r="K1" s="5"/>
    </row>
    <row r="2" spans="1:5" ht="15">
      <c r="A2" s="109"/>
      <c r="B2" s="109"/>
      <c r="C2" s="109"/>
      <c r="D2" s="109"/>
      <c r="E2" s="109"/>
    </row>
    <row r="3" spans="1:5" ht="15">
      <c r="A3" s="109"/>
      <c r="B3" s="109"/>
      <c r="C3" s="109"/>
      <c r="D3" s="109"/>
      <c r="E3" s="109"/>
    </row>
    <row r="4" spans="1:5" ht="15">
      <c r="A4" s="1"/>
      <c r="B4" s="1"/>
      <c r="C4" s="1"/>
      <c r="D4" s="1"/>
      <c r="E4" s="7"/>
    </row>
    <row r="5" spans="1:5" ht="60">
      <c r="A5" s="110" t="s">
        <v>0</v>
      </c>
      <c r="B5" s="111"/>
      <c r="C5" s="110" t="s">
        <v>1</v>
      </c>
      <c r="D5" s="111"/>
      <c r="E5" s="2" t="s">
        <v>36</v>
      </c>
    </row>
    <row r="6" spans="1:5" ht="15">
      <c r="A6" s="97" t="s">
        <v>8</v>
      </c>
      <c r="B6" s="98"/>
      <c r="C6" s="98"/>
      <c r="D6" s="98"/>
      <c r="E6" s="99"/>
    </row>
    <row r="7" spans="1:5" ht="30" customHeight="1">
      <c r="A7" s="85" t="s">
        <v>2</v>
      </c>
      <c r="B7" s="86"/>
      <c r="C7" s="90" t="s">
        <v>38</v>
      </c>
      <c r="D7" s="91"/>
      <c r="E7" s="37">
        <v>0.4</v>
      </c>
    </row>
    <row r="8" spans="1:5" ht="35.25" customHeight="1">
      <c r="A8" s="90" t="s">
        <v>4</v>
      </c>
      <c r="B8" s="91"/>
      <c r="C8" s="92" t="s">
        <v>5</v>
      </c>
      <c r="D8" s="93"/>
      <c r="E8" s="18">
        <v>0.1</v>
      </c>
    </row>
    <row r="9" spans="1:5" ht="39" customHeight="1">
      <c r="A9" s="90" t="s">
        <v>80</v>
      </c>
      <c r="B9" s="91"/>
      <c r="C9" s="92" t="s">
        <v>7</v>
      </c>
      <c r="D9" s="93"/>
      <c r="E9" s="4">
        <v>0.05</v>
      </c>
    </row>
    <row r="10" spans="1:5" ht="17.25" customHeight="1">
      <c r="A10" s="90" t="s">
        <v>34</v>
      </c>
      <c r="B10" s="91"/>
      <c r="C10" s="92" t="s">
        <v>7</v>
      </c>
      <c r="D10" s="93"/>
      <c r="E10" s="36">
        <v>0.05</v>
      </c>
    </row>
    <row r="11" spans="1:5" ht="17.25" customHeight="1">
      <c r="A11" s="104" t="s">
        <v>35</v>
      </c>
      <c r="B11" s="105"/>
      <c r="C11" s="92"/>
      <c r="D11" s="93"/>
      <c r="E11" s="6">
        <f>E7+E8+E9+E10</f>
        <v>0.6000000000000001</v>
      </c>
    </row>
    <row r="12" spans="1:5" ht="15" customHeight="1">
      <c r="A12" s="106" t="s">
        <v>9</v>
      </c>
      <c r="B12" s="107"/>
      <c r="C12" s="107"/>
      <c r="D12" s="107"/>
      <c r="E12" s="108"/>
    </row>
    <row r="13" spans="1:5" ht="20.25" customHeight="1">
      <c r="A13" s="90" t="s">
        <v>10</v>
      </c>
      <c r="B13" s="91"/>
      <c r="C13" s="92" t="s">
        <v>11</v>
      </c>
      <c r="D13" s="93"/>
      <c r="E13" s="36">
        <v>1.41</v>
      </c>
    </row>
    <row r="14" spans="1:5" ht="15">
      <c r="A14" s="92" t="s">
        <v>12</v>
      </c>
      <c r="B14" s="93"/>
      <c r="C14" s="92" t="s">
        <v>13</v>
      </c>
      <c r="D14" s="93"/>
      <c r="E14" s="36">
        <v>0.58</v>
      </c>
    </row>
    <row r="15" spans="1:5" ht="15">
      <c r="A15" s="92" t="s">
        <v>14</v>
      </c>
      <c r="B15" s="93"/>
      <c r="C15" s="92" t="s">
        <v>13</v>
      </c>
      <c r="D15" s="93"/>
      <c r="E15" s="36">
        <v>0.18</v>
      </c>
    </row>
    <row r="16" spans="1:5" ht="15">
      <c r="A16" s="92" t="s">
        <v>15</v>
      </c>
      <c r="B16" s="93"/>
      <c r="C16" s="92" t="s">
        <v>16</v>
      </c>
      <c r="D16" s="93"/>
      <c r="E16" s="36">
        <v>0.6</v>
      </c>
    </row>
    <row r="17" spans="1:5" ht="15" customHeight="1">
      <c r="A17" s="90" t="s">
        <v>17</v>
      </c>
      <c r="B17" s="91"/>
      <c r="C17" s="92" t="s">
        <v>18</v>
      </c>
      <c r="D17" s="93"/>
      <c r="E17" s="36">
        <v>0.79</v>
      </c>
    </row>
    <row r="18" spans="1:5" ht="25.5" customHeight="1">
      <c r="A18" s="90" t="s">
        <v>19</v>
      </c>
      <c r="B18" s="91"/>
      <c r="C18" s="90" t="s">
        <v>20</v>
      </c>
      <c r="D18" s="91"/>
      <c r="E18" s="37">
        <v>0.38</v>
      </c>
    </row>
    <row r="19" spans="1:5" ht="26.25" customHeight="1">
      <c r="A19" s="92" t="s">
        <v>21</v>
      </c>
      <c r="B19" s="93"/>
      <c r="C19" s="90" t="s">
        <v>22</v>
      </c>
      <c r="D19" s="91"/>
      <c r="E19" s="37">
        <v>0.06</v>
      </c>
    </row>
    <row r="20" spans="1:5" ht="28.5" customHeight="1">
      <c r="A20" s="90" t="s">
        <v>23</v>
      </c>
      <c r="B20" s="91"/>
      <c r="C20" s="92" t="s">
        <v>3</v>
      </c>
      <c r="D20" s="93"/>
      <c r="E20" s="36">
        <v>0.11</v>
      </c>
    </row>
    <row r="21" spans="1:5" ht="28.5" customHeight="1">
      <c r="A21" s="90" t="s">
        <v>24</v>
      </c>
      <c r="B21" s="91"/>
      <c r="C21" s="92" t="s">
        <v>3</v>
      </c>
      <c r="D21" s="93"/>
      <c r="E21" s="36">
        <v>0.19</v>
      </c>
    </row>
    <row r="22" spans="1:5" ht="15" customHeight="1">
      <c r="A22" s="94" t="s">
        <v>25</v>
      </c>
      <c r="B22" s="94"/>
      <c r="C22" s="103" t="s">
        <v>26</v>
      </c>
      <c r="D22" s="103"/>
      <c r="E22" s="37">
        <v>0.13</v>
      </c>
    </row>
    <row r="23" spans="1:5" ht="15" customHeight="1">
      <c r="A23" s="95" t="s">
        <v>35</v>
      </c>
      <c r="B23" s="96"/>
      <c r="C23" s="90"/>
      <c r="D23" s="91"/>
      <c r="E23" s="23">
        <f>E13+E14+E15+E16+E17+E18+E19+E20+E21+E22</f>
        <v>4.430000000000001</v>
      </c>
    </row>
    <row r="24" spans="1:5" ht="15">
      <c r="A24" s="97" t="s">
        <v>39</v>
      </c>
      <c r="B24" s="98"/>
      <c r="C24" s="98"/>
      <c r="D24" s="98"/>
      <c r="E24" s="99"/>
    </row>
    <row r="25" spans="1:5" ht="15">
      <c r="A25" s="92" t="s">
        <v>27</v>
      </c>
      <c r="B25" s="102"/>
      <c r="C25" s="102"/>
      <c r="D25" s="93"/>
      <c r="E25" s="12">
        <v>3.67</v>
      </c>
    </row>
    <row r="26" spans="1:5" ht="15">
      <c r="A26" s="97" t="s">
        <v>28</v>
      </c>
      <c r="B26" s="98"/>
      <c r="C26" s="98"/>
      <c r="D26" s="98"/>
      <c r="E26" s="99"/>
    </row>
    <row r="27" spans="1:5" ht="51" customHeight="1">
      <c r="A27" s="90" t="s">
        <v>68</v>
      </c>
      <c r="B27" s="91"/>
      <c r="C27" s="100" t="s">
        <v>3</v>
      </c>
      <c r="D27" s="101"/>
      <c r="E27" s="3">
        <v>0.66</v>
      </c>
    </row>
    <row r="28" spans="1:5" ht="51" customHeight="1">
      <c r="A28" s="85" t="s">
        <v>40</v>
      </c>
      <c r="B28" s="86"/>
      <c r="C28" s="100" t="s">
        <v>29</v>
      </c>
      <c r="D28" s="101"/>
      <c r="E28" s="3">
        <v>0.4</v>
      </c>
    </row>
    <row r="29" spans="1:5" ht="51" customHeight="1">
      <c r="A29" s="85" t="s">
        <v>41</v>
      </c>
      <c r="B29" s="86"/>
      <c r="C29" s="100" t="s">
        <v>42</v>
      </c>
      <c r="D29" s="101"/>
      <c r="E29" s="3">
        <v>0.4</v>
      </c>
    </row>
    <row r="30" spans="1:5" ht="15">
      <c r="A30" s="92" t="s">
        <v>30</v>
      </c>
      <c r="B30" s="93"/>
      <c r="C30" s="94" t="s">
        <v>43</v>
      </c>
      <c r="D30" s="94"/>
      <c r="E30" s="11">
        <v>0.08</v>
      </c>
    </row>
    <row r="31" spans="1:5" ht="15">
      <c r="A31" s="95" t="s">
        <v>35</v>
      </c>
      <c r="B31" s="96"/>
      <c r="C31" s="92"/>
      <c r="D31" s="93"/>
      <c r="E31" s="24">
        <f>E27+E28+E29+E30</f>
        <v>1.54</v>
      </c>
    </row>
    <row r="32" spans="1:5" ht="15">
      <c r="A32" s="97" t="s">
        <v>31</v>
      </c>
      <c r="B32" s="98"/>
      <c r="C32" s="98"/>
      <c r="D32" s="99"/>
      <c r="E32" s="6"/>
    </row>
    <row r="33" spans="1:5" ht="15">
      <c r="A33" s="94" t="s">
        <v>44</v>
      </c>
      <c r="B33" s="94"/>
      <c r="C33" s="97" t="s">
        <v>32</v>
      </c>
      <c r="D33" s="99"/>
      <c r="E33" s="36">
        <v>0.84</v>
      </c>
    </row>
    <row r="34" spans="1:5" ht="24.75" customHeight="1">
      <c r="A34" s="90" t="s">
        <v>33</v>
      </c>
      <c r="B34" s="91"/>
      <c r="C34" s="85" t="s">
        <v>45</v>
      </c>
      <c r="D34" s="86"/>
      <c r="E34" s="3">
        <v>3.08</v>
      </c>
    </row>
    <row r="35" spans="1:5" ht="96.75" customHeight="1">
      <c r="A35" s="90" t="s">
        <v>47</v>
      </c>
      <c r="B35" s="91"/>
      <c r="C35" s="85" t="s">
        <v>48</v>
      </c>
      <c r="D35" s="86"/>
      <c r="E35" s="3">
        <v>0.37</v>
      </c>
    </row>
    <row r="36" spans="1:5" ht="18.75" customHeight="1">
      <c r="A36" s="85" t="s">
        <v>49</v>
      </c>
      <c r="B36" s="86"/>
      <c r="C36" s="85" t="s">
        <v>50</v>
      </c>
      <c r="D36" s="86"/>
      <c r="E36" s="3">
        <v>0.1</v>
      </c>
    </row>
    <row r="37" spans="1:5" ht="18.75" customHeight="1">
      <c r="A37" s="85" t="s">
        <v>51</v>
      </c>
      <c r="B37" s="86"/>
      <c r="C37" s="85" t="s">
        <v>52</v>
      </c>
      <c r="D37" s="86"/>
      <c r="E37" s="3">
        <v>0.07</v>
      </c>
    </row>
    <row r="38" spans="1:5" ht="22.5" customHeight="1">
      <c r="A38" s="81" t="s">
        <v>35</v>
      </c>
      <c r="B38" s="82"/>
      <c r="C38" s="82"/>
      <c r="D38" s="83"/>
      <c r="E38" s="25">
        <f>E33+E34+E35+E36+E37</f>
        <v>4.46</v>
      </c>
    </row>
    <row r="39" spans="1:5" ht="22.5" customHeight="1">
      <c r="A39" s="81" t="s">
        <v>53</v>
      </c>
      <c r="B39" s="82"/>
      <c r="C39" s="82"/>
      <c r="D39" s="83"/>
      <c r="E39" s="25">
        <f>E11+E23+E25+E31+E38</f>
        <v>14.700000000000003</v>
      </c>
    </row>
    <row r="40" spans="1:5" ht="22.5" customHeight="1">
      <c r="A40" s="81" t="s">
        <v>54</v>
      </c>
      <c r="B40" s="82"/>
      <c r="C40" s="82"/>
      <c r="D40" s="83"/>
      <c r="E40" s="4">
        <f>E39*8559.8</f>
        <v>125829.06000000001</v>
      </c>
    </row>
    <row r="41" spans="1:5" ht="22.5" customHeight="1">
      <c r="A41" s="81" t="s">
        <v>55</v>
      </c>
      <c r="B41" s="82"/>
      <c r="C41" s="82"/>
      <c r="D41" s="83"/>
      <c r="E41" s="4">
        <f>E40*12</f>
        <v>1509948.7200000002</v>
      </c>
    </row>
    <row r="43" spans="1:5" ht="15">
      <c r="A43" s="84" t="s">
        <v>86</v>
      </c>
      <c r="B43" s="84"/>
      <c r="C43" s="84"/>
      <c r="D43" s="84"/>
      <c r="E43" s="35" t="s">
        <v>87</v>
      </c>
    </row>
    <row r="44" ht="15">
      <c r="A44" t="s">
        <v>37</v>
      </c>
    </row>
  </sheetData>
  <sheetProtection/>
  <mergeCells count="66">
    <mergeCell ref="A40:D40"/>
    <mergeCell ref="A41:D41"/>
    <mergeCell ref="A43:D43"/>
    <mergeCell ref="A36:B36"/>
    <mergeCell ref="C36:D36"/>
    <mergeCell ref="A37:B37"/>
    <mergeCell ref="C37:D37"/>
    <mergeCell ref="A38:D38"/>
    <mergeCell ref="A39:D39"/>
    <mergeCell ref="A32:D32"/>
    <mergeCell ref="A33:B33"/>
    <mergeCell ref="C33:D33"/>
    <mergeCell ref="A34:B34"/>
    <mergeCell ref="C34:D34"/>
    <mergeCell ref="A35:B35"/>
    <mergeCell ref="C35:D35"/>
    <mergeCell ref="A29:B29"/>
    <mergeCell ref="C29:D29"/>
    <mergeCell ref="A30:B30"/>
    <mergeCell ref="C30:D30"/>
    <mergeCell ref="A31:B31"/>
    <mergeCell ref="C31:D31"/>
    <mergeCell ref="A24:E24"/>
    <mergeCell ref="A25:D25"/>
    <mergeCell ref="A26:E26"/>
    <mergeCell ref="A27:B27"/>
    <mergeCell ref="C27:D27"/>
    <mergeCell ref="A28:B28"/>
    <mergeCell ref="C28:D28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1:B11"/>
    <mergeCell ref="C11:D11"/>
    <mergeCell ref="A12:E12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1:E3"/>
    <mergeCell ref="A5:B5"/>
    <mergeCell ref="C5:D5"/>
    <mergeCell ref="A6:E6"/>
    <mergeCell ref="A7:B7"/>
    <mergeCell ref="C7:D7"/>
  </mergeCells>
  <printOptions/>
  <pageMargins left="0.31496062992125984" right="0.31496062992125984" top="0.31496062992125984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User08</cp:lastModifiedBy>
  <cp:lastPrinted>2012-06-05T07:12:24Z</cp:lastPrinted>
  <dcterms:created xsi:type="dcterms:W3CDTF">2010-11-02T00:02:57Z</dcterms:created>
  <dcterms:modified xsi:type="dcterms:W3CDTF">2015-03-04T05:29:06Z</dcterms:modified>
  <cp:category/>
  <cp:version/>
  <cp:contentType/>
  <cp:contentStatus/>
</cp:coreProperties>
</file>